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0" activeTab="4"/>
  </bookViews>
  <sheets>
    <sheet name="année0" sheetId="1" r:id="rId1"/>
    <sheet name="année1" sheetId="2" r:id="rId2"/>
    <sheet name="année2" sheetId="3" r:id="rId3"/>
    <sheet name="année3" sheetId="4" r:id="rId4"/>
    <sheet name="année4" sheetId="5" r:id="rId5"/>
  </sheets>
  <definedNames/>
  <calcPr fullCalcOnLoad="1"/>
</workbook>
</file>

<file path=xl/sharedStrings.xml><?xml version="1.0" encoding="utf-8"?>
<sst xmlns="http://schemas.openxmlformats.org/spreadsheetml/2006/main" count="205" uniqueCount="43">
  <si>
    <t>200X</t>
  </si>
  <si>
    <t>200X+1</t>
  </si>
  <si>
    <t>2010/2011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</si>
  <si>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</si>
  <si>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</si>
  <si>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</si>
  <si>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</si>
  <si>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</si>
  <si>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</si>
  <si>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</si>
  <si>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</si>
  <si>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</si>
  <si>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</si>
  <si>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</si>
  <si>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</si>
  <si>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Durée (mois)</t>
  </si>
  <si>
    <t>Nourriture (mois)</t>
  </si>
  <si>
    <t>Charge nor. (UGB/ha.an)</t>
  </si>
  <si>
    <t>Superficie réelle Ha</t>
  </si>
  <si>
    <t>Exclos Ha</t>
  </si>
  <si>
    <t>Richesse %</t>
  </si>
  <si>
    <t>Superficie productive en Ha</t>
  </si>
  <si>
    <t>Ha/UGB</t>
  </si>
  <si>
    <t>Facteur saisonnier %</t>
  </si>
  <si>
    <t>Superf. normal. en Ha</t>
  </si>
  <si>
    <t>UGB</t>
  </si>
  <si>
    <t>Nbr jours de nourriture</t>
  </si>
  <si>
    <t>soit</t>
  </si>
  <si>
    <t>Nbre UGB</t>
  </si>
  <si>
    <t>Zones</t>
  </si>
  <si>
    <t>Lieu</t>
  </si>
  <si>
    <t>Zone 1</t>
  </si>
  <si>
    <t>mois et</t>
  </si>
  <si>
    <t>jours</t>
  </si>
  <si>
    <t>TOTAL</t>
  </si>
  <si>
    <t>Nourrissage foin</t>
  </si>
  <si>
    <t>kg de foin</t>
  </si>
  <si>
    <t>Ha/UGB.mois</t>
  </si>
  <si>
    <t>Moyenne</t>
  </si>
  <si>
    <t>200X+2</t>
  </si>
  <si>
    <t>200X+3</t>
  </si>
  <si>
    <t>200X+4</t>
  </si>
  <si>
    <t>200X+5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</si>
</sst>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"/>
    <numFmt numFmtId="167" formatCode="0.0"/>
    <numFmt numFmtId="168" formatCode="#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21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8" fillId="0" borderId="10" xfId="0" applyFont="1" applyFill="1" applyBorder="1" applyAlignment="1">
      <alignment horizontal="center" vertical="center"/>
    </xf>
    <xf numFmtId="164" fontId="0" fillId="0" borderId="0" xfId="0" applyFont="1" applyFill="1" applyAlignment="1">
      <alignment horizontal="center" wrapText="1"/>
    </xf>
    <xf numFmtId="164" fontId="0" fillId="0" borderId="10" xfId="0" applyFont="1" applyFill="1" applyBorder="1" applyAlignment="1">
      <alignment horizontal="center" textRotation="90" wrapText="1"/>
    </xf>
    <xf numFmtId="164" fontId="0" fillId="0" borderId="0" xfId="0" applyFont="1" applyFill="1" applyAlignment="1">
      <alignment horizontal="center" textRotation="90" wrapText="1"/>
    </xf>
    <xf numFmtId="164" fontId="0" fillId="0" borderId="0" xfId="0" applyFont="1" applyFill="1" applyAlignment="1">
      <alignment wrapText="1"/>
    </xf>
    <xf numFmtId="164" fontId="0" fillId="0" borderId="0" xfId="0" applyFont="1" applyFill="1" applyAlignment="1">
      <alignment horizontal="right"/>
    </xf>
    <xf numFmtId="164" fontId="0" fillId="0" borderId="0" xfId="0" applyFont="1" applyFill="1" applyAlignment="1">
      <alignment horizontal="center"/>
    </xf>
    <xf numFmtId="164" fontId="0" fillId="0" borderId="0" xfId="0" applyFill="1" applyAlignment="1">
      <alignment horizontal="center"/>
    </xf>
    <xf numFmtId="164" fontId="0" fillId="0" borderId="10" xfId="0" applyNumberFormat="1" applyFill="1" applyBorder="1" applyAlignment="1">
      <alignment/>
    </xf>
    <xf numFmtId="165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67" fontId="19" fillId="0" borderId="0" xfId="0" applyNumberFormat="1" applyFont="1" applyFill="1" applyAlignment="1">
      <alignment/>
    </xf>
    <xf numFmtId="167" fontId="18" fillId="0" borderId="0" xfId="0" applyNumberFormat="1" applyFont="1" applyFill="1" applyAlignment="1">
      <alignment/>
    </xf>
    <xf numFmtId="166" fontId="18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"/>
  <sheetViews>
    <sheetView workbookViewId="0" topLeftCell="A1">
      <selection activeCell="U6" sqref="U6"/>
    </sheetView>
  </sheetViews>
  <sheetFormatPr defaultColWidth="11.421875" defaultRowHeight="12.75"/>
  <cols>
    <col min="1" max="1" width="6.28125" style="1" customWidth="1"/>
    <col min="2" max="2" width="25.57421875" style="1" customWidth="1"/>
    <col min="3" max="3" width="4.140625" style="1" customWidth="1"/>
    <col min="4" max="4" width="5.00390625" style="1" customWidth="1"/>
    <col min="5" max="6" width="4.140625" style="1" customWidth="1"/>
    <col min="7" max="7" width="4.421875" style="1" customWidth="1"/>
    <col min="8" max="12" width="4.140625" style="1" customWidth="1"/>
    <col min="13" max="13" width="5.00390625" style="1" customWidth="1"/>
    <col min="14" max="14" width="4.8515625" style="1" customWidth="1"/>
    <col min="15" max="15" width="6.28125" style="1" customWidth="1"/>
    <col min="16" max="16" width="4.57421875" style="1" customWidth="1"/>
    <col min="17" max="17" width="5.7109375" style="1" customWidth="1"/>
    <col min="18" max="18" width="5.00390625" style="1" customWidth="1"/>
    <col min="19" max="19" width="9.00390625" style="1" customWidth="1"/>
    <col min="20" max="20" width="7.7109375" style="1" customWidth="1"/>
    <col min="21" max="21" width="8.421875" style="1" customWidth="1"/>
    <col min="22" max="22" width="10.57421875" style="1" customWidth="1"/>
    <col min="23" max="23" width="5.00390625" style="1" customWidth="1"/>
    <col min="24" max="24" width="9.140625" style="1" customWidth="1"/>
    <col min="25" max="25" width="8.00390625" style="1" customWidth="1"/>
    <col min="26" max="26" width="6.28125" style="1" customWidth="1"/>
    <col min="27" max="27" width="5.8515625" style="1" customWidth="1"/>
    <col min="28" max="28" width="4.421875" style="1" customWidth="1"/>
    <col min="29" max="29" width="7.421875" style="1" customWidth="1"/>
    <col min="30" max="30" width="3.8515625" style="1" customWidth="1"/>
    <col min="31" max="16384" width="11.421875" style="1" customWidth="1"/>
  </cols>
  <sheetData>
    <row r="1" spans="3:25" ht="12.75">
      <c r="C1" s="2" t="s">
        <v>0</v>
      </c>
      <c r="D1" s="2"/>
      <c r="E1" s="2"/>
      <c r="F1" s="2"/>
      <c r="G1" s="2"/>
      <c r="H1" s="2"/>
      <c r="I1" s="2"/>
      <c r="J1" s="2"/>
      <c r="K1" s="2"/>
      <c r="L1" s="2" t="s">
        <v>1</v>
      </c>
      <c r="M1" s="2"/>
      <c r="N1" s="2"/>
      <c r="Y1" s="1" t="s">
        <v>2</v>
      </c>
    </row>
    <row r="2" spans="1:256" s="6" customFormat="1" ht="58.5" customHeight="1">
      <c r="A2" s="3"/>
      <c r="B2" s="3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5" t="s">
        <v>15</v>
      </c>
      <c r="P2" s="5" t="s">
        <v>16</v>
      </c>
      <c r="Q2" s="5" t="s">
        <v>17</v>
      </c>
      <c r="R2" s="5"/>
      <c r="S2" s="3" t="s">
        <v>18</v>
      </c>
      <c r="T2" s="3" t="s">
        <v>19</v>
      </c>
      <c r="U2" s="3" t="s">
        <v>20</v>
      </c>
      <c r="V2" s="3" t="s">
        <v>21</v>
      </c>
      <c r="W2" s="5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3" t="s">
        <v>27</v>
      </c>
      <c r="AC2" s="3"/>
      <c r="AD2" s="3"/>
      <c r="AE2" s="3"/>
      <c r="IS2" s="1"/>
      <c r="IT2" s="1"/>
      <c r="IU2" s="1"/>
      <c r="IV2" s="1"/>
    </row>
    <row r="3" spans="2:7" ht="12.75">
      <c r="B3" s="7" t="s">
        <v>28</v>
      </c>
      <c r="G3" s="1">
        <v>2</v>
      </c>
    </row>
    <row r="4" spans="1:2" ht="12.75">
      <c r="A4" s="1" t="s">
        <v>29</v>
      </c>
      <c r="B4" s="8" t="s">
        <v>30</v>
      </c>
    </row>
    <row r="5" spans="1:31" ht="12.75">
      <c r="A5" s="9">
        <v>1</v>
      </c>
      <c r="B5" s="1" t="s">
        <v>31</v>
      </c>
      <c r="C5" s="10">
        <v>0</v>
      </c>
      <c r="D5" s="11">
        <v>0</v>
      </c>
      <c r="E5" s="10">
        <v>0</v>
      </c>
      <c r="F5" s="10">
        <v>0</v>
      </c>
      <c r="G5" s="12">
        <v>0.33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2">
        <v>0</v>
      </c>
      <c r="O5" s="13">
        <f>SUM(C5:N5)</f>
        <v>0.33</v>
      </c>
      <c r="P5" s="14">
        <f>AA5/30.5</f>
        <v>0.4536140089418778</v>
      </c>
      <c r="Q5" s="15">
        <f>O5*Z5/(12*Y5)</f>
        <v>0.1551282051282051</v>
      </c>
      <c r="R5" s="14"/>
      <c r="S5" s="1">
        <v>10</v>
      </c>
      <c r="U5" s="1">
        <v>2</v>
      </c>
      <c r="V5" s="16">
        <f>(S5-T5)*U5/100</f>
        <v>0.2</v>
      </c>
      <c r="W5" s="16">
        <f>C5*C$11+D5*D$11+E5*E$11+F5*F$11+G5*G$11+H5*H$11+I5*I$11+J5*J$11+K5*K$11+L5*L$11+M5*M$11+N5*N$11</f>
        <v>0.0726</v>
      </c>
      <c r="X5" s="17">
        <f>O5*100*W$12/W5</f>
        <v>177.27272727272728</v>
      </c>
      <c r="Y5" s="16">
        <f>V5*X5/100</f>
        <v>0.3545454545454546</v>
      </c>
      <c r="Z5" s="17">
        <f>(C5*C$3+D5*D$3+E5*E$3+F5*F$3+G5*G$3+H5*H$3+I5*I$3+J5*J$3+K5*K$3+L5*L$3+M5*M$3+N5*N$3)/O5</f>
        <v>2</v>
      </c>
      <c r="AA5" s="18">
        <f>(365.25/12)*Y5/($W$12*Z5)</f>
        <v>13.835227272727273</v>
      </c>
      <c r="AB5" s="19">
        <f>TRUNC(AA5/30.5)</f>
        <v>0</v>
      </c>
      <c r="AC5" s="1" t="s">
        <v>32</v>
      </c>
      <c r="AD5" s="18">
        <f>MOD(AA5,30.5)</f>
        <v>13.835227272727273</v>
      </c>
      <c r="AE5" s="1" t="s">
        <v>33</v>
      </c>
    </row>
    <row r="6" spans="1:30" ht="12.75">
      <c r="A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3"/>
      <c r="P6" s="14"/>
      <c r="Q6" s="15"/>
      <c r="R6" s="14"/>
      <c r="V6" s="16"/>
      <c r="W6" s="16"/>
      <c r="X6" s="17"/>
      <c r="Y6" s="16"/>
      <c r="Z6" s="17"/>
      <c r="AA6" s="18"/>
      <c r="AB6" s="19"/>
      <c r="AD6" s="18"/>
    </row>
    <row r="7" spans="2:31" ht="12.75">
      <c r="B7" s="1" t="s">
        <v>34</v>
      </c>
      <c r="C7" s="10">
        <f aca="true" t="shared" si="0" ref="C7:N7">SUM(C5:C5)</f>
        <v>0</v>
      </c>
      <c r="D7" s="10">
        <f t="shared" si="0"/>
        <v>0</v>
      </c>
      <c r="E7" s="10">
        <f t="shared" si="0"/>
        <v>0</v>
      </c>
      <c r="F7" s="10">
        <f t="shared" si="0"/>
        <v>0</v>
      </c>
      <c r="G7" s="10">
        <f t="shared" si="0"/>
        <v>0.33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7">
        <f>SUM(C7:N7)</f>
        <v>0.33</v>
      </c>
      <c r="P7" s="18"/>
      <c r="Q7" s="18"/>
      <c r="R7" s="18"/>
      <c r="S7" s="19">
        <f>SUM(S5:S5)</f>
        <v>10</v>
      </c>
      <c r="T7" s="19"/>
      <c r="V7" s="16">
        <f>SUM(V5:V5)</f>
        <v>0.2</v>
      </c>
      <c r="W7" s="18">
        <f>C7*C$11+D7*D$11+E7*E$11+F7*F$11+G7*G$11+H7*H$11+I7*I$11+J7*J$11+K7*K$11+L7*L$11+M7*M$11+N7*N$11</f>
        <v>0.0726</v>
      </c>
      <c r="Y7" s="16">
        <f>SUM(Y5:Y5)</f>
        <v>0.3545454545454546</v>
      </c>
      <c r="Z7" s="16"/>
      <c r="AA7" s="18">
        <f>SUM(AA5:AA5)</f>
        <v>13.835227272727273</v>
      </c>
      <c r="AB7" s="19">
        <f>TRUNC(AA7/30.5)</f>
        <v>0</v>
      </c>
      <c r="AC7" s="1" t="s">
        <v>32</v>
      </c>
      <c r="AD7" s="18">
        <f>MOD(AA7,30.5)</f>
        <v>13.835227272727273</v>
      </c>
      <c r="AE7" s="1" t="s">
        <v>33</v>
      </c>
    </row>
    <row r="8" spans="2:30" ht="12.75">
      <c r="B8" s="7" t="s">
        <v>35</v>
      </c>
      <c r="C8" s="20">
        <f aca="true" t="shared" si="1" ref="C8:N8">(1-C7)*30.5*7*C3</f>
        <v>0</v>
      </c>
      <c r="D8" s="20">
        <f t="shared" si="1"/>
        <v>0</v>
      </c>
      <c r="E8" s="20">
        <f t="shared" si="1"/>
        <v>0</v>
      </c>
      <c r="F8" s="20">
        <f t="shared" si="1"/>
        <v>0</v>
      </c>
      <c r="G8" s="20">
        <f t="shared" si="1"/>
        <v>286.09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>SUM(C8:N8)</f>
        <v>286.09</v>
      </c>
      <c r="P8" s="18" t="s">
        <v>36</v>
      </c>
      <c r="Q8" s="18"/>
      <c r="R8" s="18"/>
      <c r="S8" s="19"/>
      <c r="T8" s="19"/>
      <c r="Y8" s="16"/>
      <c r="Z8" s="16"/>
      <c r="AA8" s="18"/>
      <c r="AB8" s="19"/>
      <c r="AD8" s="18"/>
    </row>
    <row r="9" spans="16:30" ht="12.75">
      <c r="P9" s="18"/>
      <c r="Q9" s="18"/>
      <c r="R9" s="18"/>
      <c r="S9" s="19"/>
      <c r="T9" s="19"/>
      <c r="Y9" s="16"/>
      <c r="Z9" s="16"/>
      <c r="AA9" s="18"/>
      <c r="AB9" s="19"/>
      <c r="AD9" s="18"/>
    </row>
    <row r="10" spans="16:30" ht="12.75">
      <c r="P10" s="18"/>
      <c r="Q10" s="18"/>
      <c r="R10" s="18"/>
      <c r="S10" s="19"/>
      <c r="T10" s="19"/>
      <c r="Y10" s="16"/>
      <c r="Z10" s="16"/>
      <c r="AA10" s="18"/>
      <c r="AB10" s="19"/>
      <c r="AD10" s="18"/>
    </row>
    <row r="11" spans="2:30" ht="12.75">
      <c r="B11" s="7" t="s">
        <v>37</v>
      </c>
      <c r="C11" s="1">
        <v>0.59</v>
      </c>
      <c r="D11" s="1">
        <v>0.39</v>
      </c>
      <c r="E11" s="1">
        <v>0.27</v>
      </c>
      <c r="F11" s="1">
        <v>0.23</v>
      </c>
      <c r="G11" s="1">
        <v>0.22</v>
      </c>
      <c r="H11" s="1">
        <v>0.22</v>
      </c>
      <c r="I11" s="1">
        <v>0.23</v>
      </c>
      <c r="J11" s="1">
        <v>0.25</v>
      </c>
      <c r="K11" s="1">
        <v>0.35</v>
      </c>
      <c r="L11" s="1">
        <v>0.49</v>
      </c>
      <c r="M11" s="1">
        <v>0.71</v>
      </c>
      <c r="N11" s="1">
        <v>0.73</v>
      </c>
      <c r="P11" s="18"/>
      <c r="Q11" s="18"/>
      <c r="R11" s="18"/>
      <c r="S11" s="19"/>
      <c r="T11" s="19"/>
      <c r="Y11" s="16"/>
      <c r="Z11" s="16"/>
      <c r="AA11" s="18"/>
      <c r="AB11" s="19"/>
      <c r="AD11" s="18"/>
    </row>
    <row r="12" spans="2:23" ht="12.75">
      <c r="B12" s="7" t="s">
        <v>38</v>
      </c>
      <c r="W12" s="1">
        <v>0.39</v>
      </c>
    </row>
    <row r="13" ht="12.75">
      <c r="B13" s="7"/>
    </row>
  </sheetData>
  <sheetProtection/>
  <mergeCells count="2">
    <mergeCell ref="C1:K1"/>
    <mergeCell ref="L1:N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"/>
  <sheetViews>
    <sheetView workbookViewId="0" topLeftCell="A1">
      <selection activeCell="L2" sqref="L2"/>
    </sheetView>
  </sheetViews>
  <sheetFormatPr defaultColWidth="11.421875" defaultRowHeight="12.75"/>
  <cols>
    <col min="1" max="1" width="6.28125" style="1" customWidth="1"/>
    <col min="2" max="2" width="25.57421875" style="1" customWidth="1"/>
    <col min="3" max="3" width="4.140625" style="1" customWidth="1"/>
    <col min="4" max="4" width="5.00390625" style="1" customWidth="1"/>
    <col min="5" max="6" width="4.140625" style="1" customWidth="1"/>
    <col min="7" max="7" width="4.421875" style="1" customWidth="1"/>
    <col min="8" max="12" width="4.140625" style="1" customWidth="1"/>
    <col min="13" max="13" width="5.00390625" style="1" customWidth="1"/>
    <col min="14" max="14" width="4.8515625" style="1" customWidth="1"/>
    <col min="15" max="15" width="6.28125" style="1" customWidth="1"/>
    <col min="16" max="16" width="4.57421875" style="1" customWidth="1"/>
    <col min="17" max="17" width="5.7109375" style="1" customWidth="1"/>
    <col min="18" max="18" width="5.00390625" style="1" customWidth="1"/>
    <col min="19" max="19" width="9.00390625" style="1" customWidth="1"/>
    <col min="20" max="20" width="7.7109375" style="1" customWidth="1"/>
    <col min="21" max="21" width="8.421875" style="1" customWidth="1"/>
    <col min="22" max="22" width="10.57421875" style="1" customWidth="1"/>
    <col min="23" max="23" width="5.00390625" style="1" customWidth="1"/>
    <col min="24" max="24" width="9.140625" style="1" customWidth="1"/>
    <col min="25" max="25" width="8.00390625" style="1" customWidth="1"/>
    <col min="26" max="26" width="6.28125" style="1" customWidth="1"/>
    <col min="27" max="27" width="5.8515625" style="1" customWidth="1"/>
    <col min="28" max="28" width="4.421875" style="1" customWidth="1"/>
    <col min="29" max="29" width="7.421875" style="1" customWidth="1"/>
    <col min="30" max="30" width="3.8515625" style="1" customWidth="1"/>
    <col min="31" max="16384" width="11.421875" style="1" customWidth="1"/>
  </cols>
  <sheetData>
    <row r="1" spans="3:25" ht="12.75">
      <c r="C1" s="2" t="s">
        <v>1</v>
      </c>
      <c r="D1" s="2"/>
      <c r="E1" s="2"/>
      <c r="F1" s="2"/>
      <c r="G1" s="2"/>
      <c r="H1" s="2"/>
      <c r="I1" s="2"/>
      <c r="J1" s="2"/>
      <c r="K1" s="2"/>
      <c r="L1" s="2" t="s">
        <v>39</v>
      </c>
      <c r="M1" s="2"/>
      <c r="N1" s="2"/>
      <c r="Y1" s="1" t="s">
        <v>2</v>
      </c>
    </row>
    <row r="2" spans="1:256" s="6" customFormat="1" ht="58.5" customHeight="1">
      <c r="A2" s="3"/>
      <c r="B2" s="3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5" t="s">
        <v>15</v>
      </c>
      <c r="P2" s="5" t="s">
        <v>16</v>
      </c>
      <c r="Q2" s="5" t="s">
        <v>17</v>
      </c>
      <c r="R2" s="5"/>
      <c r="S2" s="3" t="s">
        <v>18</v>
      </c>
      <c r="T2" s="3" t="s">
        <v>19</v>
      </c>
      <c r="U2" s="3" t="s">
        <v>20</v>
      </c>
      <c r="V2" s="3" t="s">
        <v>21</v>
      </c>
      <c r="W2" s="5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3" t="s">
        <v>27</v>
      </c>
      <c r="AC2" s="3"/>
      <c r="AD2" s="3"/>
      <c r="AE2" s="3"/>
      <c r="IS2" s="1"/>
      <c r="IT2" s="1"/>
      <c r="IU2" s="1"/>
      <c r="IV2" s="1"/>
    </row>
    <row r="3" spans="2:6" ht="12.75">
      <c r="B3" s="7" t="s">
        <v>28</v>
      </c>
      <c r="D3" s="1">
        <v>2</v>
      </c>
      <c r="E3" s="1">
        <v>2</v>
      </c>
      <c r="F3" s="1">
        <v>2</v>
      </c>
    </row>
    <row r="4" spans="1:2" ht="12.75">
      <c r="A4" s="1" t="s">
        <v>29</v>
      </c>
      <c r="B4" s="8" t="s">
        <v>30</v>
      </c>
    </row>
    <row r="5" spans="1:31" ht="12.75">
      <c r="A5" s="9">
        <v>1</v>
      </c>
      <c r="B5" s="1" t="s">
        <v>31</v>
      </c>
      <c r="C5" s="10">
        <v>0</v>
      </c>
      <c r="D5" s="10">
        <v>0.75</v>
      </c>
      <c r="E5" s="10">
        <v>1</v>
      </c>
      <c r="F5" s="10">
        <v>0.5</v>
      </c>
      <c r="G5" s="11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3">
        <f>SUM(C5:N5)</f>
        <v>2.25</v>
      </c>
      <c r="P5" s="14">
        <f>AA5/30.5</f>
        <v>2.4856708608069686</v>
      </c>
      <c r="Q5" s="15">
        <f>O5*Z5/(12*Y5)</f>
        <v>0.19301994301994302</v>
      </c>
      <c r="R5" s="14"/>
      <c r="S5" s="1">
        <v>10</v>
      </c>
      <c r="U5" s="1">
        <v>15</v>
      </c>
      <c r="V5" s="16">
        <f>(S5-T5)*U5/100</f>
        <v>1.5</v>
      </c>
      <c r="W5" s="16">
        <f>C5*C$11+D5*D$11+E5*E$11+F5*F$11+G5*G$11+H5*H$11+I5*I$11+J5*J$11+K5*K$11+L5*L$11+M5*M$11+N5*N$11</f>
        <v>0.6775</v>
      </c>
      <c r="X5" s="17">
        <f>O5*100*W$12/W5</f>
        <v>129.52029520295204</v>
      </c>
      <c r="Y5" s="16">
        <f>V5*X5/100</f>
        <v>1.9428044280442804</v>
      </c>
      <c r="Z5" s="17">
        <f>(C5*C$3+D5*D$3+E5*E$3+F5*F$3+G5*G$3+H5*H$3+I5*I$3+J5*J$3+K5*K$3+L5*L$3+M5*M$3+N5*N$3)/O5</f>
        <v>2</v>
      </c>
      <c r="AA5" s="18">
        <f>(365.25/12)*Y5/($W$12*Z5)</f>
        <v>75.81296125461255</v>
      </c>
      <c r="AB5" s="19">
        <f>TRUNC(AA5/30.5)</f>
        <v>2</v>
      </c>
      <c r="AC5" s="1" t="s">
        <v>32</v>
      </c>
      <c r="AD5" s="18">
        <f>MOD(AA5,30.5)</f>
        <v>14.812961254612546</v>
      </c>
      <c r="AE5" s="1" t="s">
        <v>33</v>
      </c>
    </row>
    <row r="6" spans="1:30" ht="12.75">
      <c r="A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3"/>
      <c r="P6" s="14"/>
      <c r="Q6" s="15"/>
      <c r="R6" s="14"/>
      <c r="V6" s="16"/>
      <c r="W6" s="16"/>
      <c r="X6" s="17"/>
      <c r="Y6" s="16"/>
      <c r="Z6" s="17"/>
      <c r="AA6" s="18"/>
      <c r="AB6" s="19"/>
      <c r="AD6" s="18"/>
    </row>
    <row r="7" spans="2:31" ht="12.75">
      <c r="B7" s="1" t="s">
        <v>34</v>
      </c>
      <c r="C7" s="10">
        <f>SUM(C5:C5)</f>
        <v>0</v>
      </c>
      <c r="D7" s="10">
        <f>SUM(D5:D5)</f>
        <v>0.75</v>
      </c>
      <c r="E7" s="10">
        <f>SUM(E5:E5)</f>
        <v>1</v>
      </c>
      <c r="F7" s="10">
        <f>SUM(F5:F5)</f>
        <v>0.5</v>
      </c>
      <c r="G7" s="10">
        <f>SUM(G5:G5)</f>
        <v>0</v>
      </c>
      <c r="H7" s="10">
        <f>SUM(H5:H5)</f>
        <v>0</v>
      </c>
      <c r="I7" s="10">
        <f>SUM(I5:I5)</f>
        <v>0</v>
      </c>
      <c r="J7" s="10">
        <f>SUM(J5:J5)</f>
        <v>0</v>
      </c>
      <c r="K7" s="10">
        <f>SUM(K5:K5)</f>
        <v>0</v>
      </c>
      <c r="L7" s="10">
        <f>SUM(L5:L5)</f>
        <v>0</v>
      </c>
      <c r="M7" s="10">
        <f>SUM(M5:M5)</f>
        <v>0</v>
      </c>
      <c r="N7" s="10">
        <f>SUM(N5:N5)</f>
        <v>0</v>
      </c>
      <c r="O7" s="17">
        <f>SUM(C7:N7)</f>
        <v>2.25</v>
      </c>
      <c r="P7" s="18"/>
      <c r="Q7" s="18"/>
      <c r="R7" s="18"/>
      <c r="S7" s="19">
        <f>SUM(S5:S5)</f>
        <v>10</v>
      </c>
      <c r="T7" s="19"/>
      <c r="V7" s="16">
        <f>SUM(V5:V5)</f>
        <v>1.5</v>
      </c>
      <c r="W7" s="18">
        <f>C7*C$11+D7*D$11+E7*E$11+F7*F$11+G7*G$11+H7*H$11+I7*I$11+J7*J$11+K7*K$11+L7*L$11+M7*M$11+N7*N$11</f>
        <v>0.6775</v>
      </c>
      <c r="Y7" s="16">
        <f>SUM(Y5:Y5)</f>
        <v>1.9428044280442804</v>
      </c>
      <c r="Z7" s="16"/>
      <c r="AA7" s="18">
        <f>SUM(AA5:AA5)</f>
        <v>75.81296125461255</v>
      </c>
      <c r="AB7" s="19">
        <f>TRUNC(AA7/30.5)</f>
        <v>2</v>
      </c>
      <c r="AC7" s="1" t="s">
        <v>32</v>
      </c>
      <c r="AD7" s="18">
        <f>MOD(AA7,30.5)</f>
        <v>14.812961254612546</v>
      </c>
      <c r="AE7" s="1" t="s">
        <v>33</v>
      </c>
    </row>
    <row r="8" spans="2:30" ht="12.75">
      <c r="B8" s="7" t="s">
        <v>35</v>
      </c>
      <c r="C8" s="20">
        <f>(1-C7)*30.5*7*C3</f>
        <v>0</v>
      </c>
      <c r="D8" s="20">
        <f>(1-D7)*30.5*7*D3</f>
        <v>106.75</v>
      </c>
      <c r="E8" s="20">
        <f>(1-E7)*30.5*7*E3</f>
        <v>0</v>
      </c>
      <c r="F8" s="20">
        <f>(1-F7)*30.5*7*F3</f>
        <v>213.5</v>
      </c>
      <c r="G8" s="20">
        <f>(1-G7)*30.5*7*G3</f>
        <v>0</v>
      </c>
      <c r="H8" s="20">
        <f>(1-H7)*30.5*7*H3</f>
        <v>0</v>
      </c>
      <c r="I8" s="20">
        <f>(1-I7)*30.5*7*I3</f>
        <v>0</v>
      </c>
      <c r="J8" s="20">
        <f>(1-J7)*30.5*7*J3</f>
        <v>0</v>
      </c>
      <c r="K8" s="20">
        <f>(1-K7)*30.5*7*K3</f>
        <v>0</v>
      </c>
      <c r="L8" s="20">
        <f>(1-L7)*30.5*7*L3</f>
        <v>0</v>
      </c>
      <c r="M8" s="20">
        <f>(1-M7)*30.5*7*M3</f>
        <v>0</v>
      </c>
      <c r="N8" s="20">
        <f>(1-N7)*30.5*7*N3</f>
        <v>0</v>
      </c>
      <c r="O8" s="20">
        <f>SUM(C8:N8)</f>
        <v>320.25</v>
      </c>
      <c r="P8" s="18" t="s">
        <v>36</v>
      </c>
      <c r="Q8" s="18"/>
      <c r="R8" s="18"/>
      <c r="S8" s="19"/>
      <c r="T8" s="19"/>
      <c r="Y8" s="16"/>
      <c r="Z8" s="16"/>
      <c r="AA8" s="18"/>
      <c r="AB8" s="19"/>
      <c r="AD8" s="18"/>
    </row>
    <row r="9" spans="16:30" ht="12.75">
      <c r="P9" s="18"/>
      <c r="Q9" s="18"/>
      <c r="R9" s="18"/>
      <c r="S9" s="19"/>
      <c r="T9" s="19"/>
      <c r="Y9" s="16"/>
      <c r="Z9" s="16"/>
      <c r="AA9" s="18"/>
      <c r="AB9" s="19"/>
      <c r="AD9" s="18"/>
    </row>
    <row r="10" spans="16:30" ht="12.75">
      <c r="P10" s="18"/>
      <c r="Q10" s="18"/>
      <c r="R10" s="18"/>
      <c r="S10" s="19"/>
      <c r="T10" s="19"/>
      <c r="Y10" s="16"/>
      <c r="Z10" s="16"/>
      <c r="AA10" s="18"/>
      <c r="AB10" s="19"/>
      <c r="AD10" s="18"/>
    </row>
    <row r="11" spans="2:30" ht="12.75">
      <c r="B11" s="7" t="s">
        <v>37</v>
      </c>
      <c r="C11" s="1">
        <v>0.59</v>
      </c>
      <c r="D11" s="1">
        <v>0.39</v>
      </c>
      <c r="E11" s="1">
        <v>0.27</v>
      </c>
      <c r="F11" s="1">
        <v>0.23</v>
      </c>
      <c r="G11" s="1">
        <v>0.22</v>
      </c>
      <c r="H11" s="1">
        <v>0.22</v>
      </c>
      <c r="I11" s="1">
        <v>0.23</v>
      </c>
      <c r="J11" s="1">
        <v>0.25</v>
      </c>
      <c r="K11" s="1">
        <v>0.35</v>
      </c>
      <c r="L11" s="1">
        <v>0.49</v>
      </c>
      <c r="M11" s="1">
        <v>0.71</v>
      </c>
      <c r="N11" s="1">
        <v>0.73</v>
      </c>
      <c r="P11" s="18"/>
      <c r="Q11" s="18"/>
      <c r="R11" s="18"/>
      <c r="S11" s="19"/>
      <c r="T11" s="19"/>
      <c r="Y11" s="16"/>
      <c r="Z11" s="16"/>
      <c r="AA11" s="18"/>
      <c r="AB11" s="19"/>
      <c r="AD11" s="18"/>
    </row>
    <row r="12" spans="2:23" ht="12.75">
      <c r="B12" s="7" t="s">
        <v>38</v>
      </c>
      <c r="W12" s="1">
        <v>0.39</v>
      </c>
    </row>
    <row r="13" ht="12.75">
      <c r="B13" s="7"/>
    </row>
  </sheetData>
  <sheetProtection/>
  <mergeCells count="2">
    <mergeCell ref="C1:K1"/>
    <mergeCell ref="L1:N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"/>
  <sheetViews>
    <sheetView workbookViewId="0" topLeftCell="A1">
      <selection activeCell="U6" sqref="U6"/>
    </sheetView>
  </sheetViews>
  <sheetFormatPr defaultColWidth="11.421875" defaultRowHeight="12.75"/>
  <cols>
    <col min="1" max="1" width="6.28125" style="1" customWidth="1"/>
    <col min="2" max="2" width="25.57421875" style="1" customWidth="1"/>
    <col min="3" max="3" width="4.140625" style="1" customWidth="1"/>
    <col min="4" max="4" width="5.00390625" style="1" customWidth="1"/>
    <col min="5" max="6" width="4.140625" style="1" customWidth="1"/>
    <col min="7" max="7" width="4.421875" style="1" customWidth="1"/>
    <col min="8" max="12" width="4.140625" style="1" customWidth="1"/>
    <col min="13" max="13" width="5.00390625" style="1" customWidth="1"/>
    <col min="14" max="14" width="4.8515625" style="1" customWidth="1"/>
    <col min="15" max="15" width="6.28125" style="1" customWidth="1"/>
    <col min="16" max="16" width="4.57421875" style="1" customWidth="1"/>
    <col min="17" max="17" width="5.7109375" style="1" customWidth="1"/>
    <col min="18" max="18" width="5.00390625" style="1" customWidth="1"/>
    <col min="19" max="19" width="9.00390625" style="1" customWidth="1"/>
    <col min="20" max="20" width="7.7109375" style="1" customWidth="1"/>
    <col min="21" max="21" width="8.421875" style="1" customWidth="1"/>
    <col min="22" max="22" width="10.57421875" style="1" customWidth="1"/>
    <col min="23" max="23" width="5.00390625" style="1" customWidth="1"/>
    <col min="24" max="24" width="9.140625" style="1" customWidth="1"/>
    <col min="25" max="25" width="8.00390625" style="1" customWidth="1"/>
    <col min="26" max="26" width="6.28125" style="1" customWidth="1"/>
    <col min="27" max="27" width="5.8515625" style="1" customWidth="1"/>
    <col min="28" max="28" width="4.421875" style="1" customWidth="1"/>
    <col min="29" max="29" width="7.421875" style="1" customWidth="1"/>
    <col min="30" max="30" width="3.8515625" style="1" customWidth="1"/>
    <col min="31" max="16384" width="11.421875" style="1" customWidth="1"/>
  </cols>
  <sheetData>
    <row r="1" spans="3:25" ht="12.75">
      <c r="C1" s="2" t="s">
        <v>39</v>
      </c>
      <c r="D1" s="2"/>
      <c r="E1" s="2"/>
      <c r="F1" s="2"/>
      <c r="G1" s="2"/>
      <c r="H1" s="2"/>
      <c r="I1" s="2"/>
      <c r="J1" s="2"/>
      <c r="K1" s="2"/>
      <c r="L1" s="2" t="s">
        <v>40</v>
      </c>
      <c r="M1" s="2"/>
      <c r="N1" s="2"/>
      <c r="Y1" s="1" t="s">
        <v>2</v>
      </c>
    </row>
    <row r="2" spans="1:256" s="6" customFormat="1" ht="58.5" customHeight="1">
      <c r="A2" s="3"/>
      <c r="B2" s="3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5" t="s">
        <v>15</v>
      </c>
      <c r="P2" s="5" t="s">
        <v>16</v>
      </c>
      <c r="Q2" s="5" t="s">
        <v>17</v>
      </c>
      <c r="R2" s="5"/>
      <c r="S2" s="3" t="s">
        <v>18</v>
      </c>
      <c r="T2" s="3" t="s">
        <v>19</v>
      </c>
      <c r="U2" s="3" t="s">
        <v>20</v>
      </c>
      <c r="V2" s="3" t="s">
        <v>21</v>
      </c>
      <c r="W2" s="5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3" t="s">
        <v>27</v>
      </c>
      <c r="AC2" s="3"/>
      <c r="AD2" s="3"/>
      <c r="AE2" s="3"/>
      <c r="IS2" s="1"/>
      <c r="IT2" s="1"/>
      <c r="IU2" s="1"/>
      <c r="IV2" s="1"/>
    </row>
    <row r="3" spans="2:14" ht="12.75">
      <c r="B3" s="7" t="s">
        <v>28</v>
      </c>
      <c r="C3" s="1">
        <v>2</v>
      </c>
      <c r="D3" s="1">
        <v>2</v>
      </c>
      <c r="E3" s="1">
        <v>2</v>
      </c>
      <c r="F3" s="1">
        <v>2</v>
      </c>
      <c r="N3" s="1">
        <v>2</v>
      </c>
    </row>
    <row r="4" spans="1:2" ht="12.75">
      <c r="A4" s="1" t="s">
        <v>29</v>
      </c>
      <c r="B4" s="8" t="s">
        <v>30</v>
      </c>
    </row>
    <row r="5" spans="1:31" ht="12.75">
      <c r="A5" s="9">
        <v>1</v>
      </c>
      <c r="B5" s="1" t="s">
        <v>31</v>
      </c>
      <c r="C5" s="10">
        <v>1</v>
      </c>
      <c r="D5" s="11">
        <v>1</v>
      </c>
      <c r="E5" s="10">
        <v>1</v>
      </c>
      <c r="F5" s="10">
        <v>0.5</v>
      </c>
      <c r="G5" s="11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2">
        <v>0.75</v>
      </c>
      <c r="O5" s="13">
        <f>SUM(C5:N5)</f>
        <v>4.25</v>
      </c>
      <c r="P5" s="14">
        <f>AA5/30.5</f>
        <v>4.435336976320582</v>
      </c>
      <c r="Q5" s="15">
        <f>O5*Z5/(12*Y5)</f>
        <v>0.2043269230769231</v>
      </c>
      <c r="R5" s="14"/>
      <c r="S5" s="1">
        <v>10</v>
      </c>
      <c r="U5" s="1">
        <v>40</v>
      </c>
      <c r="V5" s="16">
        <f>(S5-T5)*U5/100</f>
        <v>4</v>
      </c>
      <c r="W5" s="16">
        <f>C5*C$11+D5*D$11+E5*E$11+F5*F$11+G5*G$11+H5*H$11+I5*I$11+J5*J$11+K5*K$11+L5*L$11+M5*M$11+N5*N$11</f>
        <v>1.9125</v>
      </c>
      <c r="X5" s="17">
        <f>O5*100*W$12/W5</f>
        <v>86.66666666666666</v>
      </c>
      <c r="Y5" s="16">
        <f>V5*X5/100</f>
        <v>3.4666666666666663</v>
      </c>
      <c r="Z5" s="17">
        <f>(C5*C$3+D5*D$3+E5*E$3+F5*F$3+G5*G$3+H5*H$3+I5*I$3+J5*J$3+K5*K$3+L5*L$3+M5*M$3+N5*N$3)/O5</f>
        <v>2</v>
      </c>
      <c r="AA5" s="18">
        <f>(365.25/12)*Y5/($W$12*Z5)</f>
        <v>135.27777777777774</v>
      </c>
      <c r="AB5" s="19">
        <f>TRUNC(AA5/30.5)</f>
        <v>4</v>
      </c>
      <c r="AC5" s="1" t="s">
        <v>32</v>
      </c>
      <c r="AD5" s="18">
        <f>MOD(AA5,30.5)</f>
        <v>13.277777777777743</v>
      </c>
      <c r="AE5" s="1" t="s">
        <v>33</v>
      </c>
    </row>
    <row r="6" spans="1:30" ht="12.75">
      <c r="A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3"/>
      <c r="P6" s="14"/>
      <c r="Q6" s="15"/>
      <c r="R6" s="14"/>
      <c r="V6" s="16"/>
      <c r="W6" s="16"/>
      <c r="X6" s="17"/>
      <c r="Y6" s="16"/>
      <c r="Z6" s="17"/>
      <c r="AA6" s="18"/>
      <c r="AB6" s="19"/>
      <c r="AD6" s="18"/>
    </row>
    <row r="7" spans="2:31" ht="12.75">
      <c r="B7" s="1" t="s">
        <v>34</v>
      </c>
      <c r="C7" s="10">
        <f>SUM(C5:C5)</f>
        <v>1</v>
      </c>
      <c r="D7" s="10">
        <f>SUM(D5:D5)</f>
        <v>1</v>
      </c>
      <c r="E7" s="10">
        <f>SUM(E5:E5)</f>
        <v>1</v>
      </c>
      <c r="F7" s="10">
        <f>SUM(F5:F5)</f>
        <v>0.5</v>
      </c>
      <c r="G7" s="10">
        <f>SUM(G5:G5)</f>
        <v>0</v>
      </c>
      <c r="H7" s="10">
        <f>SUM(H5:H5)</f>
        <v>0</v>
      </c>
      <c r="I7" s="10">
        <f>SUM(I5:I5)</f>
        <v>0</v>
      </c>
      <c r="J7" s="10">
        <f>SUM(J5:J5)</f>
        <v>0</v>
      </c>
      <c r="K7" s="10">
        <f>SUM(K5:K5)</f>
        <v>0</v>
      </c>
      <c r="L7" s="10">
        <f>SUM(L5:L5)</f>
        <v>0</v>
      </c>
      <c r="M7" s="10">
        <f>SUM(M5:M5)</f>
        <v>0</v>
      </c>
      <c r="N7" s="10">
        <f>SUM(N5:N5)</f>
        <v>0.75</v>
      </c>
      <c r="O7" s="17">
        <f>SUM(C7:N7)</f>
        <v>4.25</v>
      </c>
      <c r="P7" s="18"/>
      <c r="Q7" s="18"/>
      <c r="R7" s="18"/>
      <c r="S7" s="19">
        <f>SUM(S5:S5)</f>
        <v>10</v>
      </c>
      <c r="T7" s="19"/>
      <c r="V7" s="16">
        <f>SUM(V5:V5)</f>
        <v>4</v>
      </c>
      <c r="W7" s="18">
        <f>C7*C$11+D7*D$11+E7*E$11+F7*F$11+G7*G$11+H7*H$11+I7*I$11+J7*J$11+K7*K$11+L7*L$11+M7*M$11+N7*N$11</f>
        <v>1.9125</v>
      </c>
      <c r="Y7" s="16">
        <f>SUM(Y5:Y5)</f>
        <v>3.4666666666666663</v>
      </c>
      <c r="Z7" s="16"/>
      <c r="AA7" s="18">
        <f>SUM(AA5:AA5)</f>
        <v>135.27777777777774</v>
      </c>
      <c r="AB7" s="19">
        <f>TRUNC(AA7/30.5)</f>
        <v>4</v>
      </c>
      <c r="AC7" s="1" t="s">
        <v>32</v>
      </c>
      <c r="AD7" s="18">
        <f>MOD(AA7,30.5)</f>
        <v>13.277777777777743</v>
      </c>
      <c r="AE7" s="1" t="s">
        <v>33</v>
      </c>
    </row>
    <row r="8" spans="2:30" ht="12.75">
      <c r="B8" s="7" t="s">
        <v>35</v>
      </c>
      <c r="C8" s="20">
        <f>(1-C7)*30.5*7*C3</f>
        <v>0</v>
      </c>
      <c r="D8" s="20">
        <f>(1-D7)*30.5*7*D3</f>
        <v>0</v>
      </c>
      <c r="E8" s="20">
        <f>(1-E7)*30.5*7*E3</f>
        <v>0</v>
      </c>
      <c r="F8" s="20">
        <f>(1-F7)*30.5*7*F3</f>
        <v>213.5</v>
      </c>
      <c r="G8" s="20">
        <f>(1-G7)*30.5*7*G3</f>
        <v>0</v>
      </c>
      <c r="H8" s="20">
        <f>(1-H7)*30.5*7*H3</f>
        <v>0</v>
      </c>
      <c r="I8" s="20">
        <f>(1-I7)*30.5*7*I3</f>
        <v>0</v>
      </c>
      <c r="J8" s="20">
        <f>(1-J7)*30.5*7*J3</f>
        <v>0</v>
      </c>
      <c r="K8" s="20">
        <f>(1-K7)*30.5*7*K3</f>
        <v>0</v>
      </c>
      <c r="L8" s="20">
        <f>(1-L7)*30.5*7*L3</f>
        <v>0</v>
      </c>
      <c r="M8" s="20">
        <f>(1-M7)*30.5*7*M3</f>
        <v>0</v>
      </c>
      <c r="N8" s="20">
        <f>(1-N7)*30.5*7*N3</f>
        <v>106.75</v>
      </c>
      <c r="O8" s="20">
        <f>SUM(C8:N8)</f>
        <v>320.25</v>
      </c>
      <c r="P8" s="18" t="s">
        <v>36</v>
      </c>
      <c r="Q8" s="18"/>
      <c r="R8" s="18"/>
      <c r="S8" s="19"/>
      <c r="T8" s="19"/>
      <c r="Y8" s="16"/>
      <c r="Z8" s="16"/>
      <c r="AA8" s="18"/>
      <c r="AB8" s="19"/>
      <c r="AD8" s="18"/>
    </row>
    <row r="9" spans="16:30" ht="12.75">
      <c r="P9" s="18"/>
      <c r="Q9" s="18"/>
      <c r="R9" s="18"/>
      <c r="S9" s="19"/>
      <c r="T9" s="19"/>
      <c r="Y9" s="16"/>
      <c r="Z9" s="16"/>
      <c r="AA9" s="18"/>
      <c r="AB9" s="19"/>
      <c r="AD9" s="18"/>
    </row>
    <row r="10" spans="16:30" ht="12.75">
      <c r="P10" s="18"/>
      <c r="Q10" s="18"/>
      <c r="R10" s="18"/>
      <c r="S10" s="19"/>
      <c r="T10" s="19"/>
      <c r="Y10" s="16"/>
      <c r="Z10" s="16"/>
      <c r="AA10" s="18"/>
      <c r="AB10" s="19"/>
      <c r="AD10" s="18"/>
    </row>
    <row r="11" spans="2:30" ht="12.75">
      <c r="B11" s="7" t="s">
        <v>37</v>
      </c>
      <c r="C11" s="1">
        <v>0.59</v>
      </c>
      <c r="D11" s="1">
        <v>0.39</v>
      </c>
      <c r="E11" s="1">
        <v>0.27</v>
      </c>
      <c r="F11" s="1">
        <v>0.23</v>
      </c>
      <c r="G11" s="1">
        <v>0.22</v>
      </c>
      <c r="H11" s="1">
        <v>0.22</v>
      </c>
      <c r="I11" s="1">
        <v>0.23</v>
      </c>
      <c r="J11" s="1">
        <v>0.25</v>
      </c>
      <c r="K11" s="1">
        <v>0.35</v>
      </c>
      <c r="L11" s="1">
        <v>0.49</v>
      </c>
      <c r="M11" s="1">
        <v>0.71</v>
      </c>
      <c r="N11" s="1">
        <v>0.73</v>
      </c>
      <c r="P11" s="18"/>
      <c r="Q11" s="18"/>
      <c r="R11" s="18"/>
      <c r="S11" s="19"/>
      <c r="T11" s="19"/>
      <c r="Y11" s="16"/>
      <c r="Z11" s="16"/>
      <c r="AA11" s="18"/>
      <c r="AB11" s="19"/>
      <c r="AD11" s="18"/>
    </row>
    <row r="12" spans="2:23" ht="12.75">
      <c r="B12" s="7" t="s">
        <v>38</v>
      </c>
      <c r="W12" s="1">
        <v>0.39</v>
      </c>
    </row>
    <row r="13" ht="12.75">
      <c r="B13" s="7"/>
    </row>
  </sheetData>
  <sheetProtection/>
  <mergeCells count="2">
    <mergeCell ref="C1:K1"/>
    <mergeCell ref="L1:N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"/>
  <sheetViews>
    <sheetView workbookViewId="0" topLeftCell="A1">
      <selection activeCell="U6" sqref="U6"/>
    </sheetView>
  </sheetViews>
  <sheetFormatPr defaultColWidth="11.421875" defaultRowHeight="12.75"/>
  <cols>
    <col min="1" max="1" width="6.28125" style="1" customWidth="1"/>
    <col min="2" max="2" width="25.57421875" style="1" customWidth="1"/>
    <col min="3" max="3" width="4.140625" style="1" customWidth="1"/>
    <col min="4" max="4" width="5.00390625" style="1" customWidth="1"/>
    <col min="5" max="6" width="4.140625" style="1" customWidth="1"/>
    <col min="7" max="7" width="4.421875" style="1" customWidth="1"/>
    <col min="8" max="12" width="4.140625" style="1" customWidth="1"/>
    <col min="13" max="13" width="5.00390625" style="1" customWidth="1"/>
    <col min="14" max="14" width="4.8515625" style="1" customWidth="1"/>
    <col min="15" max="15" width="6.28125" style="1" customWidth="1"/>
    <col min="16" max="16" width="4.57421875" style="1" customWidth="1"/>
    <col min="17" max="17" width="5.7109375" style="1" customWidth="1"/>
    <col min="18" max="18" width="5.00390625" style="1" customWidth="1"/>
    <col min="19" max="19" width="9.00390625" style="1" customWidth="1"/>
    <col min="20" max="20" width="7.7109375" style="1" customWidth="1"/>
    <col min="21" max="21" width="8.421875" style="1" customWidth="1"/>
    <col min="22" max="22" width="10.57421875" style="1" customWidth="1"/>
    <col min="23" max="23" width="5.00390625" style="1" customWidth="1"/>
    <col min="24" max="24" width="9.140625" style="1" customWidth="1"/>
    <col min="25" max="25" width="8.00390625" style="1" customWidth="1"/>
    <col min="26" max="26" width="6.28125" style="1" customWidth="1"/>
    <col min="27" max="27" width="5.8515625" style="1" customWidth="1"/>
    <col min="28" max="28" width="4.421875" style="1" customWidth="1"/>
    <col min="29" max="29" width="7.421875" style="1" customWidth="1"/>
    <col min="30" max="30" width="3.8515625" style="1" customWidth="1"/>
    <col min="31" max="16384" width="11.421875" style="1" customWidth="1"/>
  </cols>
  <sheetData>
    <row r="1" spans="3:25" ht="12.75">
      <c r="C1" s="2" t="s">
        <v>40</v>
      </c>
      <c r="D1" s="2"/>
      <c r="E1" s="2"/>
      <c r="F1" s="2"/>
      <c r="G1" s="2"/>
      <c r="H1" s="2"/>
      <c r="I1" s="2"/>
      <c r="J1" s="2"/>
      <c r="K1" s="2"/>
      <c r="L1" s="2" t="s">
        <v>41</v>
      </c>
      <c r="M1" s="2"/>
      <c r="N1" s="2"/>
      <c r="Y1" s="1" t="s">
        <v>2</v>
      </c>
    </row>
    <row r="2" spans="1:256" s="6" customFormat="1" ht="58.5" customHeight="1">
      <c r="A2" s="3"/>
      <c r="B2" s="3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5" t="s">
        <v>15</v>
      </c>
      <c r="P2" s="5" t="s">
        <v>16</v>
      </c>
      <c r="Q2" s="5" t="s">
        <v>17</v>
      </c>
      <c r="R2" s="5"/>
      <c r="S2" s="3" t="s">
        <v>18</v>
      </c>
      <c r="T2" s="3" t="s">
        <v>19</v>
      </c>
      <c r="U2" s="3" t="s">
        <v>20</v>
      </c>
      <c r="V2" s="3" t="s">
        <v>21</v>
      </c>
      <c r="W2" s="5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3" t="s">
        <v>27</v>
      </c>
      <c r="AC2" s="3"/>
      <c r="AD2" s="3"/>
      <c r="AE2" s="3"/>
      <c r="IS2" s="1"/>
      <c r="IT2" s="1"/>
      <c r="IU2" s="1"/>
      <c r="IV2" s="1"/>
    </row>
    <row r="3" spans="2:14" ht="12.75">
      <c r="B3" s="7" t="s">
        <v>28</v>
      </c>
      <c r="C3" s="1">
        <v>2</v>
      </c>
      <c r="D3" s="1">
        <v>2</v>
      </c>
      <c r="E3" s="1">
        <v>2</v>
      </c>
      <c r="F3" s="1">
        <v>2</v>
      </c>
      <c r="J3" s="1">
        <v>2</v>
      </c>
      <c r="K3" s="1">
        <v>2</v>
      </c>
      <c r="L3" s="1">
        <v>2</v>
      </c>
      <c r="M3" s="1">
        <v>2</v>
      </c>
      <c r="N3" s="1">
        <v>2</v>
      </c>
    </row>
    <row r="4" spans="1:2" ht="12.75">
      <c r="A4" s="1" t="s">
        <v>29</v>
      </c>
      <c r="B4" s="8" t="s">
        <v>30</v>
      </c>
    </row>
    <row r="5" spans="1:31" ht="12.75">
      <c r="A5" s="9">
        <v>1</v>
      </c>
      <c r="B5" s="1" t="s">
        <v>31</v>
      </c>
      <c r="C5" s="10">
        <v>1</v>
      </c>
      <c r="D5" s="11">
        <v>1</v>
      </c>
      <c r="E5" s="10">
        <v>1</v>
      </c>
      <c r="F5" s="10">
        <v>0.5</v>
      </c>
      <c r="G5" s="11">
        <v>0</v>
      </c>
      <c r="H5" s="10">
        <v>0</v>
      </c>
      <c r="I5" s="10">
        <v>0</v>
      </c>
      <c r="J5" s="10">
        <v>1</v>
      </c>
      <c r="K5" s="10">
        <v>1</v>
      </c>
      <c r="L5" s="10">
        <v>0.5</v>
      </c>
      <c r="M5" s="10">
        <v>0.75</v>
      </c>
      <c r="N5" s="12">
        <v>1</v>
      </c>
      <c r="O5" s="13">
        <f>SUM(C5:N5)</f>
        <v>7.75</v>
      </c>
      <c r="P5" s="14">
        <f>AA5/30.5</f>
        <v>8.352180186240838</v>
      </c>
      <c r="Q5" s="15">
        <f>O5*Z5/(12*Y5)</f>
        <v>0.19786324786324783</v>
      </c>
      <c r="R5" s="14"/>
      <c r="S5" s="1">
        <v>10</v>
      </c>
      <c r="U5" s="1">
        <v>75</v>
      </c>
      <c r="V5" s="16">
        <f>(S5-T5)*U5/100</f>
        <v>7.5</v>
      </c>
      <c r="W5" s="16">
        <f>C5*C$11+D5*D$11+E5*E$11+F5*F$11+G5*G$11+H5*H$11+I5*I$11+J5*J$11+K5*K$11+L5*L$11+M5*M$11+N5*N$11</f>
        <v>3.4724999999999997</v>
      </c>
      <c r="X5" s="17">
        <f>O5*100*W$12/W5</f>
        <v>87.04103671706264</v>
      </c>
      <c r="Y5" s="16">
        <f>V5*X5/100</f>
        <v>6.528077753779699</v>
      </c>
      <c r="Z5" s="17">
        <f>(C5*C$3+D5*D$3+E5*E$3+F5*F$3+G5*G$3+H5*H$3+I5*I$3+J5*J$3+K5*K$3+L5*L$3+M5*M$3+N5*N$3)/O5</f>
        <v>2</v>
      </c>
      <c r="AA5" s="18">
        <f>(365.25/12)*Y5/($W$12*Z5)</f>
        <v>254.7414956803456</v>
      </c>
      <c r="AB5" s="19">
        <f>TRUNC(AA5/30.5)</f>
        <v>8</v>
      </c>
      <c r="AC5" s="1" t="s">
        <v>32</v>
      </c>
      <c r="AD5" s="18">
        <f>MOD(AA5,30.5)</f>
        <v>10.741495680345594</v>
      </c>
      <c r="AE5" s="1" t="s">
        <v>33</v>
      </c>
    </row>
    <row r="6" spans="1:30" ht="12.75">
      <c r="A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3"/>
      <c r="P6" s="14"/>
      <c r="Q6" s="15"/>
      <c r="R6" s="14"/>
      <c r="V6" s="16"/>
      <c r="W6" s="16"/>
      <c r="X6" s="17"/>
      <c r="Y6" s="16"/>
      <c r="Z6" s="17"/>
      <c r="AA6" s="18"/>
      <c r="AB6" s="19"/>
      <c r="AD6" s="18"/>
    </row>
    <row r="7" spans="2:31" ht="12.75">
      <c r="B7" s="1" t="s">
        <v>34</v>
      </c>
      <c r="C7" s="10">
        <f>SUM(C5:C5)</f>
        <v>1</v>
      </c>
      <c r="D7" s="10">
        <f>SUM(D5:D5)</f>
        <v>1</v>
      </c>
      <c r="E7" s="10">
        <f>SUM(E5:E5)</f>
        <v>1</v>
      </c>
      <c r="F7" s="10">
        <f>SUM(F5:F5)</f>
        <v>0.5</v>
      </c>
      <c r="G7" s="10">
        <f>SUM(G5:G5)</f>
        <v>0</v>
      </c>
      <c r="H7" s="10">
        <f>SUM(H5:H5)</f>
        <v>0</v>
      </c>
      <c r="I7" s="10">
        <f>SUM(I5:I5)</f>
        <v>0</v>
      </c>
      <c r="J7" s="10">
        <f>SUM(J5:J5)</f>
        <v>1</v>
      </c>
      <c r="K7" s="10">
        <f>SUM(K5:K5)</f>
        <v>1</v>
      </c>
      <c r="L7" s="10">
        <f>SUM(L5:L5)</f>
        <v>0.5</v>
      </c>
      <c r="M7" s="10">
        <f>SUM(M5:M5)</f>
        <v>0.75</v>
      </c>
      <c r="N7" s="10">
        <f>SUM(N5:N5)</f>
        <v>1</v>
      </c>
      <c r="O7" s="17">
        <f>SUM(C7:N7)</f>
        <v>7.75</v>
      </c>
      <c r="P7" s="18"/>
      <c r="Q7" s="18"/>
      <c r="R7" s="18"/>
      <c r="S7" s="19">
        <f>SUM(S5:S5)</f>
        <v>10</v>
      </c>
      <c r="T7" s="19"/>
      <c r="V7" s="16">
        <f>SUM(V5:V5)</f>
        <v>7.5</v>
      </c>
      <c r="W7" s="18">
        <f>C7*C$11+D7*D$11+E7*E$11+F7*F$11+G7*G$11+H7*H$11+I7*I$11+J7*J$11+K7*K$11+L7*L$11+M7*M$11+N7*N$11</f>
        <v>3.4724999999999997</v>
      </c>
      <c r="Y7" s="16">
        <f>SUM(Y5:Y5)</f>
        <v>6.528077753779699</v>
      </c>
      <c r="Z7" s="16"/>
      <c r="AA7" s="18">
        <f>SUM(AA5:AA5)</f>
        <v>254.7414956803456</v>
      </c>
      <c r="AB7" s="19">
        <f>TRUNC(AA7/30.5)</f>
        <v>8</v>
      </c>
      <c r="AC7" s="1" t="s">
        <v>32</v>
      </c>
      <c r="AD7" s="18">
        <f>MOD(AA7,30.5)</f>
        <v>10.741495680345594</v>
      </c>
      <c r="AE7" s="1" t="s">
        <v>33</v>
      </c>
    </row>
    <row r="8" spans="2:30" ht="12.75">
      <c r="B8" s="7" t="s">
        <v>35</v>
      </c>
      <c r="C8" s="20">
        <f>(1-C7)*30.5*7*C3</f>
        <v>0</v>
      </c>
      <c r="D8" s="20">
        <f>(1-D7)*30.5*7*D3</f>
        <v>0</v>
      </c>
      <c r="E8" s="20">
        <f>(1-E7)*30.5*7*E3</f>
        <v>0</v>
      </c>
      <c r="F8" s="20">
        <f>(1-F7)*30.5*7*F3</f>
        <v>213.5</v>
      </c>
      <c r="G8" s="20">
        <f>(1-G7)*30.5*7*G3</f>
        <v>0</v>
      </c>
      <c r="H8" s="20">
        <f>(1-H7)*30.5*7*H3</f>
        <v>0</v>
      </c>
      <c r="I8" s="20">
        <f>(1-I7)*30.5*7*I3</f>
        <v>0</v>
      </c>
      <c r="J8" s="20">
        <f>(1-J7)*30.5*7*J3</f>
        <v>0</v>
      </c>
      <c r="K8" s="20">
        <f>(1-K7)*30.5*7*K3</f>
        <v>0</v>
      </c>
      <c r="L8" s="20">
        <f>(1-L7)*30.5*7*L3</f>
        <v>213.5</v>
      </c>
      <c r="M8" s="20">
        <f>(1-M7)*30.5*7*M3</f>
        <v>106.75</v>
      </c>
      <c r="N8" s="20">
        <f>(1-N7)*30.5*7*N3</f>
        <v>0</v>
      </c>
      <c r="O8" s="20">
        <f>SUM(C8:N8)</f>
        <v>533.75</v>
      </c>
      <c r="P8" s="18" t="s">
        <v>36</v>
      </c>
      <c r="Q8" s="18"/>
      <c r="R8" s="18"/>
      <c r="S8" s="19"/>
      <c r="T8" s="19"/>
      <c r="Y8" s="16"/>
      <c r="Z8" s="16"/>
      <c r="AA8" s="18"/>
      <c r="AB8" s="19"/>
      <c r="AD8" s="18"/>
    </row>
    <row r="9" spans="16:30" ht="12.75">
      <c r="P9" s="18"/>
      <c r="Q9" s="18"/>
      <c r="R9" s="18"/>
      <c r="S9" s="19"/>
      <c r="T9" s="19"/>
      <c r="Y9" s="16"/>
      <c r="Z9" s="16"/>
      <c r="AA9" s="18"/>
      <c r="AB9" s="19"/>
      <c r="AD9" s="18"/>
    </row>
    <row r="10" spans="16:30" ht="12.75">
      <c r="P10" s="18"/>
      <c r="Q10" s="18"/>
      <c r="R10" s="18"/>
      <c r="S10" s="19"/>
      <c r="T10" s="19"/>
      <c r="Y10" s="16"/>
      <c r="Z10" s="16"/>
      <c r="AA10" s="18"/>
      <c r="AB10" s="19"/>
      <c r="AD10" s="18"/>
    </row>
    <row r="11" spans="2:30" ht="12.75">
      <c r="B11" s="7" t="s">
        <v>37</v>
      </c>
      <c r="C11" s="1">
        <v>0.59</v>
      </c>
      <c r="D11" s="1">
        <v>0.39</v>
      </c>
      <c r="E11" s="1">
        <v>0.27</v>
      </c>
      <c r="F11" s="1">
        <v>0.23</v>
      </c>
      <c r="G11" s="1">
        <v>0.22</v>
      </c>
      <c r="H11" s="1">
        <v>0.22</v>
      </c>
      <c r="I11" s="1">
        <v>0.23</v>
      </c>
      <c r="J11" s="1">
        <v>0.25</v>
      </c>
      <c r="K11" s="1">
        <v>0.35</v>
      </c>
      <c r="L11" s="1">
        <v>0.49</v>
      </c>
      <c r="M11" s="1">
        <v>0.71</v>
      </c>
      <c r="N11" s="1">
        <v>0.73</v>
      </c>
      <c r="P11" s="18"/>
      <c r="Q11" s="18"/>
      <c r="R11" s="18"/>
      <c r="S11" s="19"/>
      <c r="T11" s="19"/>
      <c r="Y11" s="16"/>
      <c r="Z11" s="16"/>
      <c r="AA11" s="18"/>
      <c r="AB11" s="19"/>
      <c r="AD11" s="18"/>
    </row>
    <row r="12" spans="2:23" ht="12.75">
      <c r="B12" s="7" t="s">
        <v>38</v>
      </c>
      <c r="W12" s="1">
        <v>0.39</v>
      </c>
    </row>
    <row r="13" ht="12.75">
      <c r="B13" s="7"/>
    </row>
  </sheetData>
  <sheetProtection/>
  <mergeCells count="2">
    <mergeCell ref="C1:K1"/>
    <mergeCell ref="L1:N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3"/>
  <sheetViews>
    <sheetView tabSelected="1" workbookViewId="0" topLeftCell="A1">
      <selection activeCell="T2" sqref="T2"/>
    </sheetView>
  </sheetViews>
  <sheetFormatPr defaultColWidth="11.421875" defaultRowHeight="12.75"/>
  <cols>
    <col min="1" max="1" width="6.28125" style="1" customWidth="1"/>
    <col min="2" max="2" width="25.57421875" style="1" customWidth="1"/>
    <col min="3" max="3" width="4.140625" style="1" customWidth="1"/>
    <col min="4" max="4" width="5.00390625" style="1" customWidth="1"/>
    <col min="5" max="6" width="4.140625" style="1" customWidth="1"/>
    <col min="7" max="7" width="4.421875" style="1" customWidth="1"/>
    <col min="8" max="12" width="4.140625" style="1" customWidth="1"/>
    <col min="13" max="13" width="5.00390625" style="1" customWidth="1"/>
    <col min="14" max="14" width="4.8515625" style="1" customWidth="1"/>
    <col min="15" max="15" width="6.28125" style="1" customWidth="1"/>
    <col min="16" max="16" width="4.57421875" style="1" customWidth="1"/>
    <col min="17" max="17" width="5.7109375" style="1" customWidth="1"/>
    <col min="18" max="18" width="5.00390625" style="1" customWidth="1"/>
    <col min="19" max="19" width="9.00390625" style="1" customWidth="1"/>
    <col min="20" max="20" width="7.7109375" style="1" customWidth="1"/>
    <col min="21" max="21" width="8.421875" style="1" customWidth="1"/>
    <col min="22" max="22" width="10.57421875" style="1" customWidth="1"/>
    <col min="23" max="23" width="5.00390625" style="1" customWidth="1"/>
    <col min="24" max="24" width="9.140625" style="1" customWidth="1"/>
    <col min="25" max="25" width="8.00390625" style="1" customWidth="1"/>
    <col min="26" max="26" width="6.28125" style="1" customWidth="1"/>
    <col min="27" max="27" width="5.8515625" style="1" customWidth="1"/>
    <col min="28" max="28" width="4.421875" style="1" customWidth="1"/>
    <col min="29" max="29" width="7.421875" style="1" customWidth="1"/>
    <col min="30" max="30" width="3.8515625" style="1" customWidth="1"/>
    <col min="31" max="16384" width="11.421875" style="1" customWidth="1"/>
  </cols>
  <sheetData>
    <row r="1" spans="3:25" ht="12.75">
      <c r="C1" s="2" t="s">
        <v>41</v>
      </c>
      <c r="D1" s="2"/>
      <c r="E1" s="2"/>
      <c r="F1" s="2"/>
      <c r="G1" s="2"/>
      <c r="H1" s="2"/>
      <c r="I1" s="2"/>
      <c r="J1" s="2"/>
      <c r="K1" s="2"/>
      <c r="L1" s="2" t="s">
        <v>42</v>
      </c>
      <c r="M1" s="2"/>
      <c r="N1" s="2"/>
      <c r="Y1" s="1" t="s">
        <v>2</v>
      </c>
    </row>
    <row r="2" spans="1:256" s="6" customFormat="1" ht="58.5" customHeight="1">
      <c r="A2" s="3"/>
      <c r="B2" s="3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5" t="s">
        <v>15</v>
      </c>
      <c r="P2" s="5" t="s">
        <v>16</v>
      </c>
      <c r="Q2" s="5" t="s">
        <v>17</v>
      </c>
      <c r="R2" s="5"/>
      <c r="S2" s="3" t="s">
        <v>18</v>
      </c>
      <c r="T2" s="3" t="s">
        <v>19</v>
      </c>
      <c r="U2" s="3" t="s">
        <v>20</v>
      </c>
      <c r="V2" s="3" t="s">
        <v>21</v>
      </c>
      <c r="W2" s="5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3" t="s">
        <v>27</v>
      </c>
      <c r="AC2" s="3"/>
      <c r="AD2" s="3"/>
      <c r="AE2" s="3"/>
      <c r="IS2" s="1"/>
      <c r="IT2" s="1"/>
      <c r="IU2" s="1"/>
      <c r="IV2" s="1"/>
    </row>
    <row r="3" spans="2:14" ht="12.75">
      <c r="B3" s="7" t="s">
        <v>28</v>
      </c>
      <c r="C3" s="1">
        <v>2</v>
      </c>
      <c r="D3" s="1">
        <v>2</v>
      </c>
      <c r="E3" s="1">
        <v>2</v>
      </c>
      <c r="F3" s="1">
        <v>2</v>
      </c>
      <c r="J3" s="1">
        <v>2</v>
      </c>
      <c r="K3" s="1">
        <v>2</v>
      </c>
      <c r="L3" s="1">
        <v>2</v>
      </c>
      <c r="M3" s="1">
        <v>2</v>
      </c>
      <c r="N3" s="1">
        <v>2</v>
      </c>
    </row>
    <row r="4" spans="1:2" ht="12.75">
      <c r="A4" s="1" t="s">
        <v>29</v>
      </c>
      <c r="B4" s="8" t="s">
        <v>30</v>
      </c>
    </row>
    <row r="5" spans="1:31" ht="12.75">
      <c r="A5" s="9">
        <v>1</v>
      </c>
      <c r="B5" s="1" t="s">
        <v>31</v>
      </c>
      <c r="C5" s="10">
        <v>1</v>
      </c>
      <c r="D5" s="11">
        <v>1</v>
      </c>
      <c r="E5" s="10">
        <v>1</v>
      </c>
      <c r="F5" s="10">
        <v>0.5</v>
      </c>
      <c r="G5" s="11">
        <v>0</v>
      </c>
      <c r="H5" s="10">
        <v>0</v>
      </c>
      <c r="I5" s="10">
        <v>0</v>
      </c>
      <c r="J5" s="10">
        <v>1</v>
      </c>
      <c r="K5" s="10">
        <v>1</v>
      </c>
      <c r="L5" s="10">
        <v>0.5</v>
      </c>
      <c r="M5" s="10">
        <v>0.75</v>
      </c>
      <c r="N5" s="12">
        <v>1</v>
      </c>
      <c r="O5" s="13">
        <f>SUM(C5:N5)</f>
        <v>7.75</v>
      </c>
      <c r="P5" s="14">
        <f>AA5/30.5</f>
        <v>11.13624024832112</v>
      </c>
      <c r="Q5" s="15">
        <f>O5*Z5/(12*Y5)</f>
        <v>0.1483974358974359</v>
      </c>
      <c r="R5" s="14"/>
      <c r="S5" s="1">
        <v>10</v>
      </c>
      <c r="U5" s="1">
        <v>100</v>
      </c>
      <c r="V5" s="16">
        <f>(S5-T5)*U5/100</f>
        <v>10</v>
      </c>
      <c r="W5" s="16">
        <f>C5*C$11+D5*D$11+E5*E$11+F5*F$11+G5*G$11+H5*H$11+I5*I$11+J5*J$11+K5*K$11+L5*L$11+M5*M$11+N5*N$11</f>
        <v>3.4724999999999997</v>
      </c>
      <c r="X5" s="17">
        <f>O5*100*W$12/W5</f>
        <v>87.04103671706264</v>
      </c>
      <c r="Y5" s="16">
        <f>V5*X5/100</f>
        <v>8.704103671706264</v>
      </c>
      <c r="Z5" s="17">
        <f>(C5*C$3+D5*D$3+E5*E$3+F5*F$3+G5*G$3+H5*H$3+I5*I$3+J5*J$3+K5*K$3+L5*L$3+M5*M$3+N5*N$3)/O5</f>
        <v>2</v>
      </c>
      <c r="AA5" s="18">
        <f>(365.25/12)*Y5/($W$12*Z5)</f>
        <v>339.6553275737941</v>
      </c>
      <c r="AB5" s="19">
        <f>TRUNC(AA5/30.5)</f>
        <v>11</v>
      </c>
      <c r="AC5" s="1" t="s">
        <v>32</v>
      </c>
      <c r="AD5" s="18">
        <f>MOD(AA5,30.5)</f>
        <v>4.155327573794125</v>
      </c>
      <c r="AE5" s="1" t="s">
        <v>33</v>
      </c>
    </row>
    <row r="6" spans="1:30" ht="12.75">
      <c r="A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3"/>
      <c r="P6" s="14"/>
      <c r="Q6" s="15"/>
      <c r="R6" s="14"/>
      <c r="V6" s="16"/>
      <c r="W6" s="16"/>
      <c r="X6" s="17"/>
      <c r="Y6" s="16"/>
      <c r="Z6" s="17"/>
      <c r="AA6" s="18"/>
      <c r="AB6" s="19"/>
      <c r="AD6" s="18"/>
    </row>
    <row r="7" spans="2:31" ht="12.75">
      <c r="B7" s="1" t="s">
        <v>34</v>
      </c>
      <c r="C7" s="10">
        <f>SUM(C5:C5)</f>
        <v>1</v>
      </c>
      <c r="D7" s="10">
        <f>SUM(D5:D5)</f>
        <v>1</v>
      </c>
      <c r="E7" s="10">
        <f>SUM(E5:E5)</f>
        <v>1</v>
      </c>
      <c r="F7" s="10">
        <f>SUM(F5:F5)</f>
        <v>0.5</v>
      </c>
      <c r="G7" s="10">
        <f>SUM(G5:G5)</f>
        <v>0</v>
      </c>
      <c r="H7" s="10">
        <f>SUM(H5:H5)</f>
        <v>0</v>
      </c>
      <c r="I7" s="10">
        <f>SUM(I5:I5)</f>
        <v>0</v>
      </c>
      <c r="J7" s="10">
        <f>SUM(J5:J5)</f>
        <v>1</v>
      </c>
      <c r="K7" s="10">
        <f>SUM(K5:K5)</f>
        <v>1</v>
      </c>
      <c r="L7" s="10">
        <f>SUM(L5:L5)</f>
        <v>0.5</v>
      </c>
      <c r="M7" s="10">
        <f>SUM(M5:M5)</f>
        <v>0.75</v>
      </c>
      <c r="N7" s="10">
        <f>SUM(N5:N5)</f>
        <v>1</v>
      </c>
      <c r="O7" s="17">
        <f>SUM(C7:N7)</f>
        <v>7.75</v>
      </c>
      <c r="P7" s="18"/>
      <c r="Q7" s="18"/>
      <c r="R7" s="18"/>
      <c r="S7" s="19">
        <f>SUM(S5:S5)</f>
        <v>10</v>
      </c>
      <c r="T7" s="19"/>
      <c r="V7" s="16">
        <f>SUM(V5:V5)</f>
        <v>10</v>
      </c>
      <c r="W7" s="18">
        <f>C7*C$11+D7*D$11+E7*E$11+F7*F$11+G7*G$11+H7*H$11+I7*I$11+J7*J$11+K7*K$11+L7*L$11+M7*M$11+N7*N$11</f>
        <v>3.4724999999999997</v>
      </c>
      <c r="Y7" s="16">
        <f>SUM(Y5:Y5)</f>
        <v>8.704103671706264</v>
      </c>
      <c r="Z7" s="16"/>
      <c r="AA7" s="18">
        <f>SUM(AA5:AA5)</f>
        <v>339.6553275737941</v>
      </c>
      <c r="AB7" s="19">
        <f>TRUNC(AA7/30.5)</f>
        <v>11</v>
      </c>
      <c r="AC7" s="1" t="s">
        <v>32</v>
      </c>
      <c r="AD7" s="18">
        <f>MOD(AA7,30.5)</f>
        <v>4.155327573794125</v>
      </c>
      <c r="AE7" s="1" t="s">
        <v>33</v>
      </c>
    </row>
    <row r="8" spans="2:30" ht="12.75">
      <c r="B8" s="7" t="s">
        <v>35</v>
      </c>
      <c r="C8" s="20">
        <f>(1-C7)*30.5*7*C3</f>
        <v>0</v>
      </c>
      <c r="D8" s="20">
        <f>(1-D7)*30.5*7*D3</f>
        <v>0</v>
      </c>
      <c r="E8" s="20">
        <f>(1-E7)*30.5*7*E3</f>
        <v>0</v>
      </c>
      <c r="F8" s="20">
        <f>(1-F7)*30.5*7*F3</f>
        <v>213.5</v>
      </c>
      <c r="G8" s="20">
        <f>(1-G7)*30.5*7*G3</f>
        <v>0</v>
      </c>
      <c r="H8" s="20">
        <f>(1-H7)*30.5*7*H3</f>
        <v>0</v>
      </c>
      <c r="I8" s="20">
        <f>(1-I7)*30.5*7*I3</f>
        <v>0</v>
      </c>
      <c r="J8" s="20">
        <f>(1-J7)*30.5*7*J3</f>
        <v>0</v>
      </c>
      <c r="K8" s="20">
        <f>(1-K7)*30.5*7*K3</f>
        <v>0</v>
      </c>
      <c r="L8" s="20">
        <f>(1-L7)*30.5*7*L3</f>
        <v>213.5</v>
      </c>
      <c r="M8" s="20">
        <f>(1-M7)*30.5*7*M3</f>
        <v>106.75</v>
      </c>
      <c r="N8" s="20">
        <f>(1-N7)*30.5*7*N3</f>
        <v>0</v>
      </c>
      <c r="O8" s="20">
        <f>SUM(C8:N8)</f>
        <v>533.75</v>
      </c>
      <c r="P8" s="18" t="s">
        <v>36</v>
      </c>
      <c r="Q8" s="18"/>
      <c r="R8" s="18"/>
      <c r="S8" s="19"/>
      <c r="T8" s="19"/>
      <c r="Y8" s="16"/>
      <c r="Z8" s="16"/>
      <c r="AA8" s="18"/>
      <c r="AB8" s="19"/>
      <c r="AD8" s="18"/>
    </row>
    <row r="9" spans="16:30" ht="12.75">
      <c r="P9" s="18"/>
      <c r="Q9" s="18"/>
      <c r="R9" s="18"/>
      <c r="S9" s="19"/>
      <c r="T9" s="19"/>
      <c r="Y9" s="16"/>
      <c r="Z9" s="16"/>
      <c r="AA9" s="18"/>
      <c r="AB9" s="19"/>
      <c r="AD9" s="18"/>
    </row>
    <row r="10" spans="16:30" ht="12.75">
      <c r="P10" s="18"/>
      <c r="Q10" s="18"/>
      <c r="R10" s="18"/>
      <c r="S10" s="19"/>
      <c r="T10" s="19"/>
      <c r="Y10" s="16"/>
      <c r="Z10" s="16"/>
      <c r="AA10" s="18"/>
      <c r="AB10" s="19"/>
      <c r="AD10" s="18"/>
    </row>
    <row r="11" spans="2:30" ht="12.75">
      <c r="B11" s="7" t="s">
        <v>37</v>
      </c>
      <c r="C11" s="1">
        <v>0.59</v>
      </c>
      <c r="D11" s="1">
        <v>0.39</v>
      </c>
      <c r="E11" s="1">
        <v>0.27</v>
      </c>
      <c r="F11" s="1">
        <v>0.23</v>
      </c>
      <c r="G11" s="1">
        <v>0.22</v>
      </c>
      <c r="H11" s="1">
        <v>0.22</v>
      </c>
      <c r="I11" s="1">
        <v>0.23</v>
      </c>
      <c r="J11" s="1">
        <v>0.25</v>
      </c>
      <c r="K11" s="1">
        <v>0.35</v>
      </c>
      <c r="L11" s="1">
        <v>0.49</v>
      </c>
      <c r="M11" s="1">
        <v>0.71</v>
      </c>
      <c r="N11" s="1">
        <v>0.73</v>
      </c>
      <c r="P11" s="18"/>
      <c r="Q11" s="18"/>
      <c r="R11" s="18"/>
      <c r="S11" s="19"/>
      <c r="T11" s="19"/>
      <c r="Y11" s="16"/>
      <c r="Z11" s="16"/>
      <c r="AA11" s="18"/>
      <c r="AB11" s="19"/>
      <c r="AD11" s="18"/>
    </row>
    <row r="12" spans="2:23" ht="12.75">
      <c r="B12" s="7" t="s">
        <v>38</v>
      </c>
      <c r="W12" s="1">
        <v>0.39</v>
      </c>
    </row>
    <row r="13" ht="12.75">
      <c r="B13" s="7"/>
    </row>
  </sheetData>
  <sheetProtection/>
  <mergeCells count="2">
    <mergeCell ref="C1:K1"/>
    <mergeCell ref="L1:N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</dc:creator>
  <cp:keywords/>
  <dc:description/>
  <cp:lastModifiedBy>Ig</cp:lastModifiedBy>
  <dcterms:created xsi:type="dcterms:W3CDTF">2011-07-27T19:19:54Z</dcterms:created>
  <dcterms:modified xsi:type="dcterms:W3CDTF">2011-08-22T11:15:38Z</dcterms:modified>
  <cp:category/>
  <cp:version/>
  <cp:contentType/>
  <cp:contentStatus/>
</cp:coreProperties>
</file>