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<sst xmlns="http://schemas.openxmlformats.org/spreadsheetml/2006/main" count="60" uniqueCount="44">
  <si>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</si>
  <si>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</si>
  <si>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</si>
  <si>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</si>
  <si>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</si>
  <si>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</si>
  <si>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</si>
  <si>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</si>
  <si>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</si>
  <si>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</si>
  <si>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</si>
  <si>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</si>
  <si>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</si>
  <si>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</si>
  <si>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</si>
  <si>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</si>
  <si>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</si>
  <si>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</si>
  <si>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</si>
  <si>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</si>
  <si>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</si>
  <si>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</si>
  <si>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</si>
  <si>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</si>
  <si>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</si>
  <si>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</si>
  <si>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</si>
  <si>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</si>
  <si>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</si>
  <si>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Coupe Rivière (Parking)</t>
  </si>
  <si>
    <t>mois et</t>
  </si>
  <si>
    <t>jours</t>
  </si>
  <si>
    <t>Rivière Centre</t>
  </si>
  <si>
    <t>Ruisseau Nord/Aisne Ouest</t>
  </si>
  <si>
    <t>Verger</t>
  </si>
  <si>
    <t>Ete Trefle d'eau</t>
  </si>
  <si>
    <t>Ruisseau Sud</t>
  </si>
  <si>
    <t>Coteau Loupir</t>
  </si>
  <si>
    <t>Ruisseau Centre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</si>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</sst>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  <numFmt numFmtId="166" formatCode="0.000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2">
      <selection activeCell="O21" sqref="O21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5" width="4.140625" style="0" customWidth="1"/>
    <col min="6" max="6" width="4.7109375" style="0" customWidth="1"/>
    <col min="7" max="9" width="4.140625" style="0" customWidth="1"/>
    <col min="10" max="11" width="5.00390625" style="0" customWidth="1"/>
    <col min="12" max="12" width="4.8515625" style="0" customWidth="1"/>
    <col min="13" max="13" width="4.57421875" style="0" customWidth="1"/>
    <col min="14" max="14" width="5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20">
        <v>2010</v>
      </c>
      <c r="D1" s="20"/>
      <c r="E1" s="20"/>
      <c r="F1" s="20"/>
      <c r="G1" s="20"/>
      <c r="H1" s="20"/>
      <c r="I1" s="20"/>
      <c r="J1" s="20"/>
      <c r="K1" s="20"/>
      <c r="L1" s="20">
        <v>2011</v>
      </c>
      <c r="M1" s="20"/>
      <c r="N1" s="20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14" ht="12.75">
      <c r="B3" s="5" t="s">
        <v>26</v>
      </c>
      <c r="C3">
        <v>1.9</v>
      </c>
      <c r="D3">
        <v>1.9</v>
      </c>
      <c r="E3">
        <v>1.9</v>
      </c>
      <c r="F3">
        <v>2</v>
      </c>
      <c r="G3">
        <v>2.1</v>
      </c>
      <c r="H3">
        <v>2.1</v>
      </c>
      <c r="I3">
        <v>2.1</v>
      </c>
      <c r="J3">
        <v>2.2</v>
      </c>
      <c r="K3">
        <v>2.3</v>
      </c>
      <c r="L3">
        <v>2.3</v>
      </c>
      <c r="M3">
        <v>2.3</v>
      </c>
      <c r="N3">
        <v>2.4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8">
        <v>0</v>
      </c>
      <c r="D5" s="9">
        <v>0.5</v>
      </c>
      <c r="E5" s="9">
        <v>0.8</v>
      </c>
      <c r="F5" s="9">
        <v>0.18</v>
      </c>
      <c r="G5" s="8">
        <v>0</v>
      </c>
      <c r="H5" s="8">
        <v>0</v>
      </c>
      <c r="I5" s="8">
        <v>0</v>
      </c>
      <c r="J5" s="9">
        <v>0.36</v>
      </c>
      <c r="K5" s="9">
        <v>0.05</v>
      </c>
      <c r="L5" s="9">
        <v>0.05</v>
      </c>
      <c r="M5" s="9">
        <v>0.05</v>
      </c>
      <c r="N5" s="9">
        <v>0.05</v>
      </c>
      <c r="O5" s="10">
        <f aca="true" t="shared" si="0" ref="O5:O14">SUM(C5:N5)</f>
        <v>2.04</v>
      </c>
      <c r="P5" s="11">
        <f aca="true" t="shared" si="1" ref="P5:P12">AA5/30.5</f>
        <v>2.912886537569895</v>
      </c>
      <c r="Q5" s="12">
        <f aca="true" t="shared" si="2" ref="Q5:Q12">O5*Z5/(12*Y5)</f>
        <v>0.14933784678401274</v>
      </c>
      <c r="R5" s="11"/>
      <c r="S5">
        <v>2.24</v>
      </c>
      <c r="U5">
        <v>84</v>
      </c>
      <c r="V5" s="13">
        <f aca="true" t="shared" si="3" ref="V5:V12">(S5-T5)*U5/100</f>
        <v>1.8816000000000002</v>
      </c>
      <c r="W5" s="13">
        <f aca="true" t="shared" si="4" ref="W5:W13">C5*C$17+D5*D$17+E5*E$17+F5*F$17+G5*G$17+H5*H$17+I5*I$17+J5*J$17+K5*K$17+L5*L$17+M5*M$17+N5*N$17</f>
        <v>0.6563999999999999</v>
      </c>
      <c r="X5" s="14">
        <f aca="true" t="shared" si="5" ref="X5:X12">O5*100*W$18/W5</f>
        <v>121.20658135283367</v>
      </c>
      <c r="Y5" s="13">
        <f aca="true" t="shared" si="6" ref="Y5:Y12">V5*X5/100</f>
        <v>2.2806230347349183</v>
      </c>
      <c r="Z5" s="14">
        <f aca="true" t="shared" si="7" ref="Z5:Z12">(C5*C$3+D5*D$3+E5*E$3+F5*F$3+G5*G$3+H5*H$3+I5*I$3+J5*J$3+K5*K$3+L5*L$3+M5*M$3+N5*N$3)/O5</f>
        <v>2.00343137254902</v>
      </c>
      <c r="AA5" s="15">
        <f aca="true" t="shared" si="8" ref="AA5:AA12">(365.25/12)*Y5/($W$18*Z5)</f>
        <v>88.8430393958818</v>
      </c>
      <c r="AB5" s="16">
        <f aca="true" t="shared" si="9" ref="AB5:AB13">TRUNC(AA5/30.5)</f>
        <v>2</v>
      </c>
      <c r="AC5" t="s">
        <v>30</v>
      </c>
      <c r="AD5" s="15">
        <f aca="true" t="shared" si="10" ref="AD5:AD13">MOD(AA5,30.5)</f>
        <v>27.843039395881803</v>
      </c>
      <c r="AE5" t="s">
        <v>31</v>
      </c>
    </row>
    <row r="6" spans="1:31" ht="12.75">
      <c r="A6" s="7">
        <v>2</v>
      </c>
      <c r="B6" t="s">
        <v>32</v>
      </c>
      <c r="C6" s="9">
        <v>0.30000000000000004</v>
      </c>
      <c r="D6" s="8">
        <v>0</v>
      </c>
      <c r="E6" s="8">
        <v>0</v>
      </c>
      <c r="F6" s="8">
        <v>0</v>
      </c>
      <c r="G6" s="9">
        <v>0.8</v>
      </c>
      <c r="H6" s="8">
        <v>0</v>
      </c>
      <c r="I6" s="9">
        <v>1</v>
      </c>
      <c r="J6" s="8">
        <v>0</v>
      </c>
      <c r="K6" s="9">
        <v>0.55</v>
      </c>
      <c r="L6" s="9">
        <v>0.55</v>
      </c>
      <c r="M6" s="9">
        <v>0.55</v>
      </c>
      <c r="N6" s="8">
        <v>0</v>
      </c>
      <c r="O6" s="11">
        <f t="shared" si="0"/>
        <v>3.75</v>
      </c>
      <c r="P6" s="11">
        <f t="shared" si="1"/>
        <v>3.8169648976420523</v>
      </c>
      <c r="Q6" s="12">
        <f t="shared" si="2"/>
        <v>0.20949631482319134</v>
      </c>
      <c r="R6" s="11"/>
      <c r="S6">
        <v>5.5</v>
      </c>
      <c r="T6" s="16">
        <f>0.04+0.01+0.01+0.05</f>
        <v>0.11000000000000001</v>
      </c>
      <c r="U6">
        <v>59</v>
      </c>
      <c r="V6" s="13">
        <f t="shared" si="3"/>
        <v>3.1801</v>
      </c>
      <c r="W6" s="13">
        <f t="shared" si="4"/>
        <v>1.4355000000000002</v>
      </c>
      <c r="X6" s="14">
        <f t="shared" si="5"/>
        <v>101.8808777429467</v>
      </c>
      <c r="Y6" s="13">
        <f t="shared" si="6"/>
        <v>3.239913793103448</v>
      </c>
      <c r="Z6" s="14">
        <f t="shared" si="7"/>
        <v>2.1719999999999997</v>
      </c>
      <c r="AA6" s="15">
        <f t="shared" si="8"/>
        <v>116.41742937808259</v>
      </c>
      <c r="AB6" s="16">
        <f t="shared" si="9"/>
        <v>3</v>
      </c>
      <c r="AC6" t="s">
        <v>30</v>
      </c>
      <c r="AD6" s="15">
        <f t="shared" si="10"/>
        <v>24.917429378082588</v>
      </c>
      <c r="AE6" t="s">
        <v>31</v>
      </c>
    </row>
    <row r="7" spans="1:31" ht="12.75">
      <c r="A7" s="7">
        <v>3</v>
      </c>
      <c r="B7" t="s">
        <v>33</v>
      </c>
      <c r="C7" s="9">
        <v>0.2</v>
      </c>
      <c r="D7" s="8">
        <v>0</v>
      </c>
      <c r="E7" s="8">
        <v>0</v>
      </c>
      <c r="F7" s="9">
        <v>0.25</v>
      </c>
      <c r="G7" s="9">
        <v>0.05</v>
      </c>
      <c r="H7" s="9">
        <v>0.25</v>
      </c>
      <c r="I7" s="8">
        <v>0</v>
      </c>
      <c r="J7" s="9">
        <v>0.1</v>
      </c>
      <c r="K7" s="8">
        <v>0</v>
      </c>
      <c r="L7" s="8">
        <v>0</v>
      </c>
      <c r="M7" s="8">
        <v>0</v>
      </c>
      <c r="N7" s="8">
        <v>0</v>
      </c>
      <c r="O7" s="11">
        <f t="shared" si="0"/>
        <v>0.85</v>
      </c>
      <c r="P7" s="11">
        <f t="shared" si="1"/>
        <v>1.1846397779260902</v>
      </c>
      <c r="Q7" s="12">
        <f t="shared" si="2"/>
        <v>0.15300157466727066</v>
      </c>
      <c r="R7" s="11"/>
      <c r="S7">
        <v>1.01</v>
      </c>
      <c r="U7">
        <v>75</v>
      </c>
      <c r="V7" s="13">
        <f t="shared" si="3"/>
        <v>0.7575</v>
      </c>
      <c r="W7" s="13">
        <f t="shared" si="4"/>
        <v>0.2665</v>
      </c>
      <c r="X7" s="14">
        <f t="shared" si="5"/>
        <v>124.39024390243901</v>
      </c>
      <c r="Y7" s="13">
        <f t="shared" si="6"/>
        <v>0.9422560975609754</v>
      </c>
      <c r="Z7" s="14">
        <f t="shared" si="7"/>
        <v>2.0352941176470587</v>
      </c>
      <c r="AA7" s="15">
        <f t="shared" si="8"/>
        <v>36.13151322674575</v>
      </c>
      <c r="AB7" s="16">
        <f t="shared" si="9"/>
        <v>1</v>
      </c>
      <c r="AC7" t="s">
        <v>30</v>
      </c>
      <c r="AD7" s="15">
        <f t="shared" si="10"/>
        <v>5.631513226745753</v>
      </c>
      <c r="AE7" t="s">
        <v>31</v>
      </c>
    </row>
    <row r="8" spans="1:31" ht="12.75">
      <c r="A8" s="7">
        <v>4</v>
      </c>
      <c r="B8" t="s">
        <v>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0.1</v>
      </c>
      <c r="K8" s="8">
        <v>0.01</v>
      </c>
      <c r="L8" s="8">
        <v>0.01</v>
      </c>
      <c r="M8" s="8">
        <v>0.01</v>
      </c>
      <c r="N8" s="8">
        <v>0</v>
      </c>
      <c r="O8" s="11">
        <f t="shared" si="0"/>
        <v>0.13</v>
      </c>
      <c r="P8" s="11">
        <f t="shared" si="1"/>
        <v>0.11527442506700168</v>
      </c>
      <c r="Q8" s="12">
        <f t="shared" si="2"/>
        <v>0.24047707100591717</v>
      </c>
      <c r="R8" s="11"/>
      <c r="S8">
        <v>0.08</v>
      </c>
      <c r="U8">
        <v>100</v>
      </c>
      <c r="V8" s="13">
        <f t="shared" si="3"/>
        <v>0.08</v>
      </c>
      <c r="W8" s="13">
        <f t="shared" si="4"/>
        <v>0.0405</v>
      </c>
      <c r="X8" s="14">
        <f t="shared" si="5"/>
        <v>125.18518518518519</v>
      </c>
      <c r="Y8" s="13">
        <f t="shared" si="6"/>
        <v>0.10014814814814815</v>
      </c>
      <c r="Z8" s="14">
        <f t="shared" si="7"/>
        <v>2.223076923076923</v>
      </c>
      <c r="AA8" s="15">
        <f t="shared" si="8"/>
        <v>3.515869964543551</v>
      </c>
      <c r="AB8" s="16">
        <f t="shared" si="9"/>
        <v>0</v>
      </c>
      <c r="AC8" t="s">
        <v>30</v>
      </c>
      <c r="AD8" s="15">
        <f t="shared" si="10"/>
        <v>3.515869964543551</v>
      </c>
      <c r="AE8" t="s">
        <v>31</v>
      </c>
    </row>
    <row r="9" spans="1:31" ht="12.75">
      <c r="A9" s="7">
        <v>5</v>
      </c>
      <c r="B9" t="s">
        <v>35</v>
      </c>
      <c r="C9" s="8">
        <v>0</v>
      </c>
      <c r="D9" s="8">
        <v>0</v>
      </c>
      <c r="E9" s="9">
        <v>0.05</v>
      </c>
      <c r="F9" s="9">
        <v>0.02</v>
      </c>
      <c r="G9" s="8">
        <v>0</v>
      </c>
      <c r="H9" s="8">
        <v>0</v>
      </c>
      <c r="I9" s="8">
        <v>0</v>
      </c>
      <c r="J9" s="22">
        <v>0.04</v>
      </c>
      <c r="K9" s="22">
        <v>0.01</v>
      </c>
      <c r="L9" s="22">
        <v>0.01</v>
      </c>
      <c r="M9" s="22">
        <v>0.01</v>
      </c>
      <c r="N9" s="9">
        <v>0.01</v>
      </c>
      <c r="O9" s="11">
        <f t="shared" si="0"/>
        <v>0.15000000000000002</v>
      </c>
      <c r="P9" s="11">
        <f t="shared" si="1"/>
        <v>0.3001409496259688</v>
      </c>
      <c r="Q9" s="12">
        <f t="shared" si="2"/>
        <v>0.10656860796395683</v>
      </c>
      <c r="R9" s="11"/>
      <c r="S9">
        <v>0.215</v>
      </c>
      <c r="U9">
        <v>100</v>
      </c>
      <c r="V9" s="13">
        <f t="shared" si="3"/>
        <v>0.215</v>
      </c>
      <c r="W9" s="13">
        <f t="shared" si="4"/>
        <v>0.05090000000000001</v>
      </c>
      <c r="X9" s="14">
        <f t="shared" si="5"/>
        <v>114.9312377210216</v>
      </c>
      <c r="Y9" s="13">
        <f t="shared" si="6"/>
        <v>0.24710216110019645</v>
      </c>
      <c r="Z9" s="14">
        <f t="shared" si="7"/>
        <v>2.106666666666667</v>
      </c>
      <c r="AA9" s="15">
        <f t="shared" si="8"/>
        <v>9.15429896359205</v>
      </c>
      <c r="AB9" s="16">
        <f t="shared" si="9"/>
        <v>0</v>
      </c>
      <c r="AC9" t="s">
        <v>30</v>
      </c>
      <c r="AD9" s="15">
        <f t="shared" si="10"/>
        <v>9.15429896359205</v>
      </c>
      <c r="AE9" t="s">
        <v>31</v>
      </c>
    </row>
    <row r="10" spans="1:31" ht="12.75">
      <c r="A10" s="7">
        <v>7</v>
      </c>
      <c r="B10" t="s">
        <v>36</v>
      </c>
      <c r="C10" s="9">
        <v>0.2</v>
      </c>
      <c r="D10" s="8">
        <v>0</v>
      </c>
      <c r="E10" s="8">
        <v>0</v>
      </c>
      <c r="F10" s="9">
        <v>0.2</v>
      </c>
      <c r="G10" s="9">
        <v>0.05</v>
      </c>
      <c r="H10" s="9">
        <v>0.25</v>
      </c>
      <c r="I10" s="8">
        <v>0</v>
      </c>
      <c r="J10" s="9">
        <v>0.1</v>
      </c>
      <c r="K10" s="8">
        <v>0</v>
      </c>
      <c r="L10" s="8">
        <v>0</v>
      </c>
      <c r="M10" s="8">
        <v>0</v>
      </c>
      <c r="N10" s="9">
        <v>0.49</v>
      </c>
      <c r="O10" s="11">
        <f t="shared" si="0"/>
        <v>1.29</v>
      </c>
      <c r="P10" s="11">
        <f t="shared" si="1"/>
        <v>1.2460708116378352</v>
      </c>
      <c r="Q10" s="12">
        <f t="shared" si="2"/>
        <v>0.2207548599201745</v>
      </c>
      <c r="R10" s="11"/>
      <c r="S10">
        <v>2.35</v>
      </c>
      <c r="T10" s="16">
        <f>0.15+0.05</f>
        <v>0.2</v>
      </c>
      <c r="U10">
        <v>60</v>
      </c>
      <c r="V10" s="13">
        <f t="shared" si="3"/>
        <v>1.29</v>
      </c>
      <c r="W10" s="13">
        <f t="shared" si="4"/>
        <v>0.6127</v>
      </c>
      <c r="X10" s="14">
        <f t="shared" si="5"/>
        <v>82.11196344050923</v>
      </c>
      <c r="Y10" s="13">
        <f t="shared" si="6"/>
        <v>1.059244328382569</v>
      </c>
      <c r="Z10" s="14">
        <f t="shared" si="7"/>
        <v>2.1751937984496124</v>
      </c>
      <c r="AA10" s="15">
        <f t="shared" si="8"/>
        <v>38.00515975495397</v>
      </c>
      <c r="AB10" s="16">
        <f t="shared" si="9"/>
        <v>1</v>
      </c>
      <c r="AC10" t="s">
        <v>30</v>
      </c>
      <c r="AD10" s="15">
        <f t="shared" si="10"/>
        <v>7.505159754953972</v>
      </c>
      <c r="AE10" t="s">
        <v>31</v>
      </c>
    </row>
    <row r="11" spans="1:31" ht="12.75">
      <c r="A11" s="7">
        <v>98</v>
      </c>
      <c r="B11" t="s">
        <v>37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9">
        <v>0.01</v>
      </c>
      <c r="O11" s="11">
        <f t="shared" si="0"/>
        <v>0.01</v>
      </c>
      <c r="P11" s="11">
        <f t="shared" si="1"/>
        <v>0.007518807545474961</v>
      </c>
      <c r="Q11" s="12">
        <f t="shared" si="2"/>
        <v>0.28360528360528364</v>
      </c>
      <c r="R11" s="11"/>
      <c r="S11">
        <v>0.44</v>
      </c>
      <c r="U11">
        <v>3</v>
      </c>
      <c r="V11" s="13">
        <f t="shared" si="3"/>
        <v>0.0132</v>
      </c>
      <c r="W11" s="13">
        <f t="shared" si="4"/>
        <v>0.0073</v>
      </c>
      <c r="X11" s="14">
        <f t="shared" si="5"/>
        <v>53.42465753424658</v>
      </c>
      <c r="Y11" s="13">
        <f t="shared" si="6"/>
        <v>0.007052054794520548</v>
      </c>
      <c r="Z11" s="14">
        <f t="shared" si="7"/>
        <v>2.4</v>
      </c>
      <c r="AA11" s="15">
        <f t="shared" si="8"/>
        <v>0.2293236301369863</v>
      </c>
      <c r="AB11" s="16">
        <f t="shared" si="9"/>
        <v>0</v>
      </c>
      <c r="AC11" t="s">
        <v>30</v>
      </c>
      <c r="AD11" s="15">
        <f t="shared" si="10"/>
        <v>0.2293236301369863</v>
      </c>
      <c r="AE11" t="s">
        <v>31</v>
      </c>
    </row>
    <row r="12" spans="1:31" ht="12.75">
      <c r="A12" s="7">
        <v>99</v>
      </c>
      <c r="B12" t="s">
        <v>38</v>
      </c>
      <c r="C12" s="9">
        <v>0.30000000000000004</v>
      </c>
      <c r="D12" s="8">
        <v>0</v>
      </c>
      <c r="E12" s="8">
        <v>0</v>
      </c>
      <c r="F12" s="9">
        <v>0.35</v>
      </c>
      <c r="G12" s="9">
        <v>0.1</v>
      </c>
      <c r="H12" s="9">
        <v>0.5</v>
      </c>
      <c r="I12" s="8">
        <v>0</v>
      </c>
      <c r="J12" s="9">
        <v>0.30000000000000004</v>
      </c>
      <c r="K12" s="18">
        <v>0</v>
      </c>
      <c r="L12" s="18">
        <v>0</v>
      </c>
      <c r="M12" s="18">
        <v>0</v>
      </c>
      <c r="N12" s="18">
        <v>0</v>
      </c>
      <c r="O12" s="11">
        <f t="shared" si="0"/>
        <v>1.55</v>
      </c>
      <c r="P12" s="11">
        <f t="shared" si="1"/>
        <v>1.6439546846614264</v>
      </c>
      <c r="Q12" s="12">
        <f t="shared" si="2"/>
        <v>0.20105049291295163</v>
      </c>
      <c r="R12" s="11"/>
      <c r="S12">
        <v>1.216</v>
      </c>
      <c r="T12">
        <v>0.2</v>
      </c>
      <c r="U12">
        <v>100</v>
      </c>
      <c r="V12" s="13">
        <f t="shared" si="3"/>
        <v>1.016</v>
      </c>
      <c r="W12" s="13">
        <f t="shared" si="4"/>
        <v>0.4645</v>
      </c>
      <c r="X12" s="14">
        <f t="shared" si="5"/>
        <v>130.13993541442412</v>
      </c>
      <c r="Y12" s="13">
        <f t="shared" si="6"/>
        <v>1.322221743810549</v>
      </c>
      <c r="Z12" s="14">
        <f t="shared" si="7"/>
        <v>2.0580645161290323</v>
      </c>
      <c r="AA12" s="15">
        <f t="shared" si="8"/>
        <v>50.1406178821735</v>
      </c>
      <c r="AB12" s="16">
        <f t="shared" si="9"/>
        <v>1</v>
      </c>
      <c r="AC12" t="s">
        <v>30</v>
      </c>
      <c r="AD12" s="15">
        <f t="shared" si="10"/>
        <v>19.6406178821735</v>
      </c>
      <c r="AE12" t="s">
        <v>31</v>
      </c>
    </row>
    <row r="13" spans="2:31" ht="12.75">
      <c r="B13" t="s">
        <v>39</v>
      </c>
      <c r="C13" s="17">
        <f aca="true" t="shared" si="11" ref="C13:N13">SUM(C5:C12)</f>
        <v>1</v>
      </c>
      <c r="D13" s="17">
        <f t="shared" si="11"/>
        <v>0.5</v>
      </c>
      <c r="E13" s="17">
        <f t="shared" si="11"/>
        <v>0.8500000000000001</v>
      </c>
      <c r="F13" s="17">
        <f t="shared" si="11"/>
        <v>1</v>
      </c>
      <c r="G13" s="17">
        <f t="shared" si="11"/>
        <v>1.0000000000000002</v>
      </c>
      <c r="H13" s="17">
        <f t="shared" si="11"/>
        <v>1</v>
      </c>
      <c r="I13" s="17">
        <f t="shared" si="11"/>
        <v>1</v>
      </c>
      <c r="J13" s="17">
        <f t="shared" si="11"/>
        <v>1</v>
      </c>
      <c r="K13" s="17">
        <f t="shared" si="11"/>
        <v>0.6200000000000001</v>
      </c>
      <c r="L13" s="17">
        <f t="shared" si="11"/>
        <v>0.6200000000000001</v>
      </c>
      <c r="M13" s="17">
        <f t="shared" si="11"/>
        <v>0.6200000000000001</v>
      </c>
      <c r="N13" s="17">
        <f t="shared" si="11"/>
        <v>0.56</v>
      </c>
      <c r="O13" s="14">
        <f t="shared" si="0"/>
        <v>9.770000000000001</v>
      </c>
      <c r="P13" s="15"/>
      <c r="Q13" s="15"/>
      <c r="R13" s="15"/>
      <c r="S13" s="16">
        <f>SUM(S5:S12)</f>
        <v>13.050999999999998</v>
      </c>
      <c r="T13" s="16"/>
      <c r="V13" s="13">
        <f>SUM(V5:V12)</f>
        <v>8.4334</v>
      </c>
      <c r="W13" s="15">
        <f t="shared" si="4"/>
        <v>3.5343</v>
      </c>
      <c r="Y13" s="13">
        <f>SUM(Y5:Y12)</f>
        <v>9.198561361635324</v>
      </c>
      <c r="Z13" s="13"/>
      <c r="AA13" s="15">
        <f>SUM(AA5:AA12)</f>
        <v>342.4372521961102</v>
      </c>
      <c r="AB13" s="16">
        <f t="shared" si="9"/>
        <v>11</v>
      </c>
      <c r="AC13" t="s">
        <v>30</v>
      </c>
      <c r="AD13" s="15">
        <f t="shared" si="10"/>
        <v>6.937252196110194</v>
      </c>
      <c r="AE13" t="s">
        <v>31</v>
      </c>
    </row>
    <row r="14" spans="2:30" ht="12.75">
      <c r="B14" s="5" t="s">
        <v>40</v>
      </c>
      <c r="C14" s="19">
        <f aca="true" t="shared" si="12" ref="C14:N14">(1-C13)*30.5*7*C3</f>
        <v>0</v>
      </c>
      <c r="D14" s="19">
        <f t="shared" si="12"/>
        <v>202.825</v>
      </c>
      <c r="E14" s="19">
        <f t="shared" si="12"/>
        <v>60.84749999999997</v>
      </c>
      <c r="F14" s="19">
        <f t="shared" si="12"/>
        <v>0</v>
      </c>
      <c r="G14" s="19">
        <f t="shared" si="12"/>
        <v>-9.955369861813779E-14</v>
      </c>
      <c r="H14" s="19">
        <f t="shared" si="12"/>
        <v>0</v>
      </c>
      <c r="I14" s="19">
        <f t="shared" si="12"/>
        <v>0</v>
      </c>
      <c r="J14" s="19">
        <f t="shared" si="12"/>
        <v>0</v>
      </c>
      <c r="K14" s="19">
        <f t="shared" si="12"/>
        <v>186.5989999999999</v>
      </c>
      <c r="L14" s="19">
        <f t="shared" si="12"/>
        <v>186.5989999999999</v>
      </c>
      <c r="M14" s="19">
        <f t="shared" si="12"/>
        <v>186.5989999999999</v>
      </c>
      <c r="N14" s="19">
        <f t="shared" si="12"/>
        <v>225.45599999999996</v>
      </c>
      <c r="O14" s="19">
        <f t="shared" si="0"/>
        <v>1048.9254999999996</v>
      </c>
      <c r="P14" s="15" t="s">
        <v>41</v>
      </c>
      <c r="Q14" s="15"/>
      <c r="R14" s="15"/>
      <c r="S14" s="16"/>
      <c r="T14" s="16"/>
      <c r="Y14" s="13"/>
      <c r="Z14" s="13"/>
      <c r="AA14" s="15"/>
      <c r="AB14" s="16"/>
      <c r="AD14" s="15"/>
    </row>
    <row r="15" spans="16:30" ht="12.75">
      <c r="P15" s="15"/>
      <c r="Q15" s="15"/>
      <c r="R15" s="15"/>
      <c r="S15" s="16"/>
      <c r="T15" s="16"/>
      <c r="Y15" s="13"/>
      <c r="Z15" s="13"/>
      <c r="AA15" s="15"/>
      <c r="AB15" s="16"/>
      <c r="AD15" s="15"/>
    </row>
    <row r="16" spans="16:30" ht="12.75">
      <c r="P16" s="15"/>
      <c r="Q16" s="15"/>
      <c r="R16" s="15"/>
      <c r="S16" s="16"/>
      <c r="T16" s="16"/>
      <c r="Y16" s="13"/>
      <c r="Z16" s="13"/>
      <c r="AA16" s="15"/>
      <c r="AB16" s="16"/>
      <c r="AD16" s="15"/>
    </row>
    <row r="17" spans="2:30" ht="12.75">
      <c r="B17" s="5" t="s">
        <v>42</v>
      </c>
      <c r="C17">
        <v>0.59</v>
      </c>
      <c r="D17">
        <v>0.39</v>
      </c>
      <c r="E17">
        <v>0.27</v>
      </c>
      <c r="F17">
        <v>0.23</v>
      </c>
      <c r="G17">
        <v>0.22</v>
      </c>
      <c r="H17">
        <v>0.22</v>
      </c>
      <c r="I17">
        <v>0.23</v>
      </c>
      <c r="J17">
        <v>0.25</v>
      </c>
      <c r="K17">
        <v>0.35</v>
      </c>
      <c r="L17">
        <v>0.49</v>
      </c>
      <c r="M17">
        <v>0.71</v>
      </c>
      <c r="N17">
        <v>0.73</v>
      </c>
      <c r="P17" s="15"/>
      <c r="Q17" s="15"/>
      <c r="R17" s="15"/>
      <c r="S17" s="16"/>
      <c r="T17" s="16"/>
      <c r="Y17" s="13"/>
      <c r="Z17" s="13"/>
      <c r="AA17" s="15"/>
      <c r="AB17" s="16"/>
      <c r="AD17" s="15"/>
    </row>
    <row r="18" spans="2:23" ht="12.75">
      <c r="B18" s="5" t="s">
        <v>43</v>
      </c>
      <c r="W18">
        <v>0.39</v>
      </c>
    </row>
    <row r="19" ht="12.75">
      <c r="B19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</cp:lastModifiedBy>
  <dcterms:modified xsi:type="dcterms:W3CDTF">2011-08-02T09:39:40Z</dcterms:modified>
  <cp:category/>
  <cp:version/>
  <cp:contentType/>
  <cp:contentStatus/>
</cp:coreProperties>
</file>