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2" activeTab="0"/>
  </bookViews>
  <sheets>
    <sheet name="2010_11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<sst xmlns="http://schemas.openxmlformats.org/spreadsheetml/2006/main" count="42" uniqueCount="38">
  <si>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2010/2011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</si>
  <si>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</si>
  <si>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</si>
  <si>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</si>
  <si>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</si>
  <si>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</si>
  <si>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</si>
  <si>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</si>
  <si>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</si>
  <si>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</si>
  <si>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</si>
  <si>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</si>
  <si>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</si>
  <si>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Durée (mois)</t>
  </si>
  <si>
    <t>Nourriture (mois)</t>
  </si>
  <si>
    <t>Charge nor. (UGB/ha.an)</t>
  </si>
  <si>
    <t>Superficie réelle Ha</t>
  </si>
  <si>
    <t>Exclos Ha</t>
  </si>
  <si>
    <t>Richesse %</t>
  </si>
  <si>
    <t>Superficie productive en Ha</t>
  </si>
  <si>
    <t>Ha/UGB</t>
  </si>
  <si>
    <t>Facteur saisonnier %</t>
  </si>
  <si>
    <t>Superf. normal. en Ha</t>
  </si>
  <si>
    <t>UGB</t>
  </si>
  <si>
    <t>Nbr jours de nourriture</t>
  </si>
  <si>
    <t>soit</t>
  </si>
  <si>
    <t>Nbre UGB</t>
  </si>
  <si>
    <t>Zones</t>
  </si>
  <si>
    <t>Lieu</t>
  </si>
  <si>
    <t>Tourbière et landes humides</t>
  </si>
  <si>
    <t>mois et</t>
  </si>
  <si>
    <t>jours</t>
  </si>
  <si>
    <t>parking</t>
  </si>
  <si>
    <t>TOTAL</t>
  </si>
  <si>
    <t>Nourrissage foin</t>
  </si>
  <si>
    <t>kg de foin</t>
  </si>
  <si>
    <t>Ha/UGB.mois</t>
  </si>
  <si>
    <t>Moyenne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</si>
</sst>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.0"/>
    <numFmt numFmtId="167" formatCode="0.00"/>
    <numFmt numFmtId="168" formatCode="0"/>
    <numFmt numFmtId="169" formatCode="#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</cellStyleXfs>
  <cellXfs count="20">
    <xf numFmtId="164" fontId="0" fillId="0" borderId="0" xfId="0" applyAlignment="1">
      <alignment/>
    </xf>
    <xf numFmtId="164" fontId="18" fillId="0" borderId="10" xfId="0" applyFont="1" applyBorder="1" applyAlignment="1">
      <alignment horizontal="center" vertical="center"/>
    </xf>
    <xf numFmtId="164" fontId="0" fillId="0" borderId="0" xfId="0" applyFont="1" applyAlignment="1">
      <alignment horizontal="center" wrapText="1"/>
    </xf>
    <xf numFmtId="164" fontId="0" fillId="0" borderId="10" xfId="0" applyFont="1" applyBorder="1" applyAlignment="1">
      <alignment horizontal="center" textRotation="90" wrapText="1"/>
    </xf>
    <xf numFmtId="164" fontId="0" fillId="0" borderId="0" xfId="0" applyFont="1" applyAlignment="1">
      <alignment horizontal="center" textRotation="90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right"/>
    </xf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0" fillId="0" borderId="10" xfId="0" applyNumberFormat="1" applyFill="1" applyBorder="1" applyAlignment="1">
      <alignment/>
    </xf>
    <xf numFmtId="166" fontId="19" fillId="0" borderId="0" xfId="0" applyNumberFormat="1" applyFont="1" applyFill="1" applyAlignment="1">
      <alignment/>
    </xf>
    <xf numFmtId="166" fontId="18" fillId="0" borderId="0" xfId="0" applyNumberFormat="1" applyFont="1" applyAlignment="1">
      <alignment/>
    </xf>
    <xf numFmtId="167" fontId="18" fillId="0" borderId="0" xfId="0" applyNumberFormat="1" applyFont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9" fontId="0" fillId="0" borderId="0" xfId="0" applyNumberForma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"/>
  <sheetViews>
    <sheetView tabSelected="1" workbookViewId="0" topLeftCell="A1">
      <selection activeCell="Z20" sqref="Z20"/>
    </sheetView>
  </sheetViews>
  <sheetFormatPr defaultColWidth="11.421875" defaultRowHeight="12.75"/>
  <cols>
    <col min="1" max="1" width="6.28125" style="0" customWidth="1"/>
    <col min="2" max="2" width="25.57421875" style="0" customWidth="1"/>
    <col min="3" max="10" width="4.140625" style="0" customWidth="1"/>
    <col min="11" max="11" width="7.57421875" style="0" customWidth="1"/>
    <col min="12" max="12" width="6.7109375" style="0" customWidth="1"/>
    <col min="13" max="13" width="6.57421875" style="0" customWidth="1"/>
    <col min="14" max="14" width="6.421875" style="0" customWidth="1"/>
    <col min="15" max="15" width="8.421875" style="0" customWidth="1"/>
    <col min="16" max="16" width="4.57421875" style="0" customWidth="1"/>
    <col min="17" max="17" width="5.140625" style="0" customWidth="1"/>
    <col min="18" max="18" width="5.00390625" style="0" customWidth="1"/>
    <col min="19" max="19" width="9.00390625" style="0" customWidth="1"/>
    <col min="20" max="20" width="7.7109375" style="0" customWidth="1"/>
    <col min="21" max="21" width="8.421875" style="0" customWidth="1"/>
    <col min="22" max="22" width="10.57421875" style="0" customWidth="1"/>
    <col min="23" max="23" width="5.00390625" style="0" customWidth="1"/>
    <col min="24" max="24" width="9.140625" style="0" customWidth="1"/>
    <col min="25" max="25" width="8.00390625" style="0" customWidth="1"/>
    <col min="26" max="26" width="6.28125" style="0" customWidth="1"/>
    <col min="27" max="27" width="5.8515625" style="0" customWidth="1"/>
    <col min="28" max="28" width="4.421875" style="0" customWidth="1"/>
    <col min="29" max="29" width="7.421875" style="0" customWidth="1"/>
    <col min="30" max="30" width="3.8515625" style="0" customWidth="1"/>
  </cols>
  <sheetData>
    <row r="1" spans="3:25" ht="12.75">
      <c r="C1" s="1">
        <v>2010</v>
      </c>
      <c r="D1" s="1"/>
      <c r="E1" s="1"/>
      <c r="F1" s="1"/>
      <c r="G1" s="1"/>
      <c r="H1" s="1"/>
      <c r="I1" s="1"/>
      <c r="J1" s="1"/>
      <c r="K1" s="1"/>
      <c r="L1" s="1">
        <v>2011</v>
      </c>
      <c r="M1" s="1"/>
      <c r="N1" s="1"/>
      <c r="Y1" t="s">
        <v>0</v>
      </c>
    </row>
    <row r="2" spans="1:256" s="5" customFormat="1" ht="58.5" customHeight="1">
      <c r="A2" s="2"/>
      <c r="B2" s="2"/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4" t="s">
        <v>13</v>
      </c>
      <c r="P2" s="4" t="s">
        <v>14</v>
      </c>
      <c r="Q2" s="4" t="s">
        <v>15</v>
      </c>
      <c r="R2" s="4"/>
      <c r="S2" s="2" t="s">
        <v>16</v>
      </c>
      <c r="T2" s="2" t="s">
        <v>17</v>
      </c>
      <c r="U2" s="2" t="s">
        <v>18</v>
      </c>
      <c r="V2" s="2" t="s">
        <v>19</v>
      </c>
      <c r="W2" s="4" t="s">
        <v>20</v>
      </c>
      <c r="X2" s="2" t="s">
        <v>21</v>
      </c>
      <c r="Y2" s="2" t="s">
        <v>22</v>
      </c>
      <c r="Z2" s="2" t="s">
        <v>23</v>
      </c>
      <c r="AA2" s="2" t="s">
        <v>24</v>
      </c>
      <c r="AB2" s="2" t="s">
        <v>25</v>
      </c>
      <c r="AC2" s="2"/>
      <c r="AD2" s="2"/>
      <c r="AE2" s="2"/>
      <c r="IS2"/>
      <c r="IT2"/>
      <c r="IU2"/>
      <c r="IV2"/>
    </row>
    <row r="3" spans="2:14" ht="12.75">
      <c r="B3" s="6" t="s">
        <v>26</v>
      </c>
      <c r="C3">
        <v>70</v>
      </c>
      <c r="D3">
        <v>70</v>
      </c>
      <c r="E3">
        <v>70</v>
      </c>
      <c r="F3" s="7">
        <f aca="true" t="shared" si="0" ref="F3:N3">E3</f>
        <v>70</v>
      </c>
      <c r="G3" s="7">
        <f t="shared" si="0"/>
        <v>70</v>
      </c>
      <c r="H3" s="7">
        <f t="shared" si="0"/>
        <v>70</v>
      </c>
      <c r="I3" s="7">
        <f t="shared" si="0"/>
        <v>70</v>
      </c>
      <c r="J3" s="7">
        <f t="shared" si="0"/>
        <v>70</v>
      </c>
      <c r="K3" s="7">
        <f t="shared" si="0"/>
        <v>70</v>
      </c>
      <c r="L3" s="7">
        <f t="shared" si="0"/>
        <v>70</v>
      </c>
      <c r="M3" s="7">
        <f t="shared" si="0"/>
        <v>70</v>
      </c>
      <c r="N3" s="7">
        <f t="shared" si="0"/>
        <v>70</v>
      </c>
    </row>
    <row r="4" spans="1:2" ht="12.75">
      <c r="A4" t="s">
        <v>27</v>
      </c>
      <c r="B4" s="8" t="s">
        <v>28</v>
      </c>
    </row>
    <row r="5" spans="1:31" ht="12.75">
      <c r="A5" s="9">
        <v>1</v>
      </c>
      <c r="B5" t="s">
        <v>29</v>
      </c>
      <c r="C5" s="10">
        <v>0</v>
      </c>
      <c r="D5" s="10">
        <v>0</v>
      </c>
      <c r="E5" s="10">
        <v>1</v>
      </c>
      <c r="F5" s="10">
        <v>1</v>
      </c>
      <c r="G5" s="10">
        <v>1</v>
      </c>
      <c r="H5" s="10">
        <v>1</v>
      </c>
      <c r="I5" s="10">
        <v>1</v>
      </c>
      <c r="J5" s="10">
        <v>1</v>
      </c>
      <c r="K5" s="10">
        <v>0</v>
      </c>
      <c r="L5" s="10">
        <v>0</v>
      </c>
      <c r="M5" s="10">
        <v>0</v>
      </c>
      <c r="N5" s="10">
        <v>0</v>
      </c>
      <c r="O5" s="11">
        <f>SUM(C5:N5)</f>
        <v>6</v>
      </c>
      <c r="P5" s="12">
        <f>AA5/30.5</f>
        <v>12.650080812745324</v>
      </c>
      <c r="Q5" s="13">
        <f>O5*Z5/(12*Y5)</f>
        <v>0.10113960113960113</v>
      </c>
      <c r="R5" s="12"/>
      <c r="S5">
        <v>800</v>
      </c>
      <c r="T5">
        <v>100</v>
      </c>
      <c r="U5">
        <v>30</v>
      </c>
      <c r="V5" s="14">
        <f>(S5-T5)*U5/100</f>
        <v>210</v>
      </c>
      <c r="W5" s="14">
        <f>C5*C$12+D5*D$12+E5*E$12+F5*F$12+G5*G$12+H5*H$12+I5*I$12+J5*J$12+K5*K$12+L5*L$12+M5*M$12+N5*N$12</f>
        <v>1.42</v>
      </c>
      <c r="X5" s="15">
        <f>O5*100*W$13/W5</f>
        <v>164.7887323943662</v>
      </c>
      <c r="Y5" s="14">
        <f>V5*X5/100</f>
        <v>346.056338028169</v>
      </c>
      <c r="Z5" s="15">
        <f>(C5*C$3+D5*D$3+E5*E$3+F5*F$3+G5*G$3+H5*H$3+I5*I$3+J5*J$3+K5*K$3+L5*L$3+M5*M$3+N5*N$3)/O5</f>
        <v>70</v>
      </c>
      <c r="AA5" s="16">
        <f>(365.25/12)*Y5/($W$13*Z5)</f>
        <v>385.8274647887324</v>
      </c>
      <c r="AB5" s="17">
        <f>TRUNC(AA5/30.5)</f>
        <v>12</v>
      </c>
      <c r="AC5" t="s">
        <v>30</v>
      </c>
      <c r="AD5" s="16">
        <f>MOD(AA5,30.5)</f>
        <v>19.827464788732414</v>
      </c>
      <c r="AE5" t="s">
        <v>31</v>
      </c>
    </row>
    <row r="6" spans="1:31" ht="12.75">
      <c r="A6" s="9">
        <v>2</v>
      </c>
      <c r="B6" t="s">
        <v>32</v>
      </c>
      <c r="C6" s="10">
        <v>1</v>
      </c>
      <c r="D6" s="10">
        <v>1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0.75</v>
      </c>
      <c r="L6" s="10">
        <v>0.5</v>
      </c>
      <c r="M6" s="10">
        <v>0.25</v>
      </c>
      <c r="N6" s="10">
        <v>0.5</v>
      </c>
      <c r="O6" s="12">
        <f>SUM(C6:N6)</f>
        <v>4</v>
      </c>
      <c r="P6" s="12">
        <f>AA6/30.5</f>
        <v>4.213726191437571</v>
      </c>
      <c r="Q6" s="13">
        <f>O6*Z6/(12*Y6)</f>
        <v>0.2024216524216524</v>
      </c>
      <c r="R6" s="12"/>
      <c r="S6">
        <v>75</v>
      </c>
      <c r="T6" s="17"/>
      <c r="U6">
        <v>200</v>
      </c>
      <c r="V6" s="14">
        <f>(S6-T6)*U6/100</f>
        <v>150</v>
      </c>
      <c r="W6" s="14">
        <f>C6*C$12+D6*D$12+E6*E$12+F6*F$12+G6*G$12+H6*H$12+I6*I$12+J6*J$12+K6*K$12+L6*L$12+M6*M$12+N6*N$12</f>
        <v>2.03</v>
      </c>
      <c r="X6" s="15">
        <f>O6*100*W$13/W6</f>
        <v>76.84729064039409</v>
      </c>
      <c r="Y6" s="14">
        <f>V6*X6/100</f>
        <v>115.27093596059115</v>
      </c>
      <c r="Z6" s="15">
        <f>(C6*C$3+D6*D$3+E6*E$3+F6*F$3+G6*G$3+H6*H$3+I6*I$3+J6*J$3+K6*K$3+L6*L$3+M6*M$3+N6*N$3)/O6</f>
        <v>70</v>
      </c>
      <c r="AA6" s="16">
        <f>(365.25/12)*Y6/($W$13*Z6)</f>
        <v>128.5186488388459</v>
      </c>
      <c r="AB6" s="17">
        <f>TRUNC(AA6/30.5)</f>
        <v>4</v>
      </c>
      <c r="AC6" t="s">
        <v>30</v>
      </c>
      <c r="AD6" s="16">
        <f>MOD(AA6,30.5)</f>
        <v>6.518648838845905</v>
      </c>
      <c r="AE6" t="s">
        <v>31</v>
      </c>
    </row>
    <row r="7" spans="1:30" ht="12.75">
      <c r="A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2"/>
      <c r="P7" s="12"/>
      <c r="Q7" s="13"/>
      <c r="R7" s="12"/>
      <c r="V7" s="14"/>
      <c r="W7" s="14"/>
      <c r="X7" s="15"/>
      <c r="Y7" s="14"/>
      <c r="Z7" s="15"/>
      <c r="AA7" s="16"/>
      <c r="AB7" s="17"/>
      <c r="AD7" s="16"/>
    </row>
    <row r="8" spans="2:31" ht="12.75">
      <c r="B8" t="s">
        <v>33</v>
      </c>
      <c r="C8" s="18">
        <f aca="true" t="shared" si="1" ref="C8:N8">SUM(C5:C7)</f>
        <v>1</v>
      </c>
      <c r="D8" s="18">
        <f t="shared" si="1"/>
        <v>1</v>
      </c>
      <c r="E8" s="18">
        <f t="shared" si="1"/>
        <v>1</v>
      </c>
      <c r="F8" s="18">
        <f t="shared" si="1"/>
        <v>1</v>
      </c>
      <c r="G8" s="18">
        <f t="shared" si="1"/>
        <v>1</v>
      </c>
      <c r="H8" s="18">
        <f t="shared" si="1"/>
        <v>1</v>
      </c>
      <c r="I8" s="18">
        <f t="shared" si="1"/>
        <v>1</v>
      </c>
      <c r="J8" s="18">
        <f t="shared" si="1"/>
        <v>1</v>
      </c>
      <c r="K8" s="18">
        <f t="shared" si="1"/>
        <v>0.75</v>
      </c>
      <c r="L8" s="18">
        <f t="shared" si="1"/>
        <v>0.5</v>
      </c>
      <c r="M8" s="18">
        <f t="shared" si="1"/>
        <v>0.25</v>
      </c>
      <c r="N8" s="18">
        <f t="shared" si="1"/>
        <v>0.5</v>
      </c>
      <c r="O8" s="15">
        <f>SUM(C8:N8)</f>
        <v>10</v>
      </c>
      <c r="P8" s="16"/>
      <c r="Q8" s="16"/>
      <c r="R8" s="16"/>
      <c r="S8" s="17">
        <f>SUM(S5:S7)</f>
        <v>875</v>
      </c>
      <c r="T8" s="17"/>
      <c r="V8" s="14">
        <f>SUM(V5:V7)</f>
        <v>360</v>
      </c>
      <c r="W8" s="16">
        <f>C8*C$12+D8*D$12+E8*E$12+F8*F$12+G8*G$12+H8*H$12+I8*I$12+J8*J$12+K8*K$12+L8*L$12+M8*M$12+N8*N$12</f>
        <v>3.45</v>
      </c>
      <c r="Y8" s="14">
        <f>SUM(Y5:Y7)</f>
        <v>461.32727398876017</v>
      </c>
      <c r="Z8" s="14"/>
      <c r="AA8" s="16">
        <f>SUM(AA5:AA7)</f>
        <v>514.3461136275783</v>
      </c>
      <c r="AB8" s="17">
        <f>TRUNC(AA8/30.5)</f>
        <v>16</v>
      </c>
      <c r="AC8" t="s">
        <v>30</v>
      </c>
      <c r="AD8" s="16">
        <f>MOD(AA8,30.5)</f>
        <v>26.346113627578347</v>
      </c>
      <c r="AE8" t="s">
        <v>31</v>
      </c>
    </row>
    <row r="9" spans="2:30" ht="12.75">
      <c r="B9" s="6" t="s">
        <v>34</v>
      </c>
      <c r="C9" s="19">
        <f aca="true" t="shared" si="2" ref="C9:N9">(1-C8)*30.5*7*C3</f>
        <v>0</v>
      </c>
      <c r="D9" s="19">
        <f t="shared" si="2"/>
        <v>0</v>
      </c>
      <c r="E9" s="19">
        <f t="shared" si="2"/>
        <v>0</v>
      </c>
      <c r="F9" s="19">
        <f t="shared" si="2"/>
        <v>0</v>
      </c>
      <c r="G9" s="19">
        <f t="shared" si="2"/>
        <v>0</v>
      </c>
      <c r="H9" s="19">
        <f t="shared" si="2"/>
        <v>0</v>
      </c>
      <c r="I9" s="19">
        <f t="shared" si="2"/>
        <v>0</v>
      </c>
      <c r="J9" s="19">
        <f t="shared" si="2"/>
        <v>0</v>
      </c>
      <c r="K9" s="19">
        <f t="shared" si="2"/>
        <v>3736.25</v>
      </c>
      <c r="L9" s="19">
        <f t="shared" si="2"/>
        <v>7472.5</v>
      </c>
      <c r="M9" s="19">
        <f t="shared" si="2"/>
        <v>11208.75</v>
      </c>
      <c r="N9" s="19">
        <f t="shared" si="2"/>
        <v>7472.5</v>
      </c>
      <c r="O9" s="19">
        <f>SUM(C9:N9)</f>
        <v>29890</v>
      </c>
      <c r="P9" s="16" t="s">
        <v>35</v>
      </c>
      <c r="Q9" s="16"/>
      <c r="R9" s="16"/>
      <c r="S9" s="17"/>
      <c r="T9" s="17"/>
      <c r="Y9" s="14"/>
      <c r="Z9" s="14"/>
      <c r="AA9" s="16"/>
      <c r="AB9" s="17"/>
      <c r="AD9" s="16"/>
    </row>
    <row r="10" spans="16:30" ht="12.75">
      <c r="P10" s="16"/>
      <c r="Q10" s="16"/>
      <c r="R10" s="16"/>
      <c r="S10" s="17"/>
      <c r="T10" s="17"/>
      <c r="Y10" s="14"/>
      <c r="Z10" s="14"/>
      <c r="AA10" s="16"/>
      <c r="AB10" s="17"/>
      <c r="AD10" s="16"/>
    </row>
    <row r="11" spans="16:30" ht="12.75">
      <c r="P11" s="16"/>
      <c r="Q11" s="16"/>
      <c r="R11" s="16"/>
      <c r="S11" s="17"/>
      <c r="T11" s="17"/>
      <c r="Y11" s="14"/>
      <c r="Z11" s="14"/>
      <c r="AA11" s="16"/>
      <c r="AB11" s="17"/>
      <c r="AD11" s="16"/>
    </row>
    <row r="12" spans="2:30" ht="12.75">
      <c r="B12" s="6" t="s">
        <v>36</v>
      </c>
      <c r="C12">
        <v>0.59</v>
      </c>
      <c r="D12">
        <v>0.39</v>
      </c>
      <c r="E12">
        <v>0.27</v>
      </c>
      <c r="F12">
        <v>0.23</v>
      </c>
      <c r="G12">
        <v>0.22</v>
      </c>
      <c r="H12">
        <v>0.22</v>
      </c>
      <c r="I12">
        <v>0.23</v>
      </c>
      <c r="J12">
        <v>0.25</v>
      </c>
      <c r="K12">
        <v>0.35</v>
      </c>
      <c r="L12">
        <v>0.49</v>
      </c>
      <c r="M12">
        <v>0.71</v>
      </c>
      <c r="N12">
        <v>0.73</v>
      </c>
      <c r="P12" s="16"/>
      <c r="Q12" s="16"/>
      <c r="R12" s="16"/>
      <c r="S12" s="17"/>
      <c r="T12" s="17"/>
      <c r="Y12" s="14"/>
      <c r="Z12" s="14"/>
      <c r="AA12" s="16"/>
      <c r="AB12" s="17"/>
      <c r="AD12" s="16"/>
    </row>
    <row r="13" spans="2:23" ht="12.75">
      <c r="B13" s="6" t="s">
        <v>37</v>
      </c>
      <c r="W13">
        <v>0.39</v>
      </c>
    </row>
    <row r="14" ht="12.75">
      <c r="B14" s="6"/>
    </row>
  </sheetData>
  <sheetProtection/>
  <mergeCells count="2">
    <mergeCell ref="C1:K1"/>
    <mergeCell ref="L1:N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</cp:lastModifiedBy>
  <dcterms:modified xsi:type="dcterms:W3CDTF">2011-08-22T11:24:37Z</dcterms:modified>
  <cp:category/>
  <cp:version/>
  <cp:contentType/>
  <cp:contentStatus/>
</cp:coreProperties>
</file>